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5A9BAA94-769A-4F03-AFC1-B899AD83DFED}" xr6:coauthVersionLast="47" xr6:coauthVersionMax="47" xr10:uidLastSave="{00000000-0000-0000-0000-000000000000}"/>
  <bookViews>
    <workbookView xWindow="19845" yWindow="12330" windowWidth="17685" windowHeight="1849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<sst xmlns="http://schemas.openxmlformats.org/spreadsheetml/2006/main" count="215" uniqueCount="201">
  <si>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</si>
  <si>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</si>
  <si>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</si>
  <si>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</si>
  <si>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</si>
  <si>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</si>
  <si>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</si>
  <si>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</si>
  <si>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</si>
  <si>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</si>
  <si>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</si>
  <si>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</si>
  <si>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</si>
  <si>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</si>
  <si>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</si>
  <si>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</si>
  <si>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</si>
  <si>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</si>
  <si>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</si>
  <si>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</si>
  <si>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</si>
  <si>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</si>
  <si>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</si>
  <si>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</si>
  <si>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</si>
  <si>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</si>
  <si>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</si>
  <si>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</si>
  <si>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</si>
  <si>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</si>
  <si>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</si>
  <si>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</si>
  <si>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</si>
  <si>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</si>
  <si>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</si>
  <si>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</si>
  <si>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</si>
  <si>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</si>
  <si>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</si>
  <si>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</si>
  <si>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</si>
  <si>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</si>
  <si>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</si>
  <si>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</si>
  <si>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</si>
  <si>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</si>
  <si>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</si>
  <si>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</si>
  <si>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</si>
  <si>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</si>
  <si>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</si>
  <si>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</si>
  <si>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</si>
  <si>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</si>
  <si>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</si>
  <si>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</si>
  <si>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</si>
  <si>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</si>
  <si>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</si>
  <si>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</si>
  <si>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</si>
  <si>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</si>
  <si>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</si>
  <si>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</si>
  <si>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</si>
  <si>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</si>
  <si>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</si>
  <si>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</si>
  <si>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</si>
  <si>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</si>
  <si>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</si>
  <si>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</si>
  <si>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</si>
  <si>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</si>
  <si>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</si>
  <si>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</si>
  <si>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</si>
  <si>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</si>
  <si>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</si>
  <si>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</si>
  <si>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</si>
  <si>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</si>
  <si>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</si>
  <si>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</si>
  <si>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</si>
  <si>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</si>
  <si>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</si>
  <si>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</si>
  <si>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</si>
  <si>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</si>
  <si>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</si>
  <si>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</si>
  <si>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</si>
  <si>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</si>
  <si>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</si>
  <si>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</si>
  <si>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</si>
  <si>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</si>
  <si>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</si>
  <si>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</si>
  <si>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</si>
  <si>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</si>
  <si>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</si>
  <si>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</si>
  <si>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</si>
  <si>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</si>
  <si>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</si>
  <si>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</si>
  <si>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</si>
  <si>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</si>
  <si>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</si>
  <si>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</si>
  <si>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</si>
  <si>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</si>
  <si>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</si>
  <si>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</si>
  <si>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</si>
  <si>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</si>
  <si>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</si>
  <si>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</si>
  <si>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</si>
  <si>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</si>
  <si>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</si>
  <si>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</si>
  <si>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</si>
  <si>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</si>
  <si>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</si>
  <si>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</si>
  <si>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</si>
  <si>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</si>
  <si>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</si>
  <si>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</si>
  <si>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</si>
  <si>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</si>
  <si>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</si>
  <si>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</si>
  <si>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</si>
  <si>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</si>
  <si>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</si>
  <si>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</si>
  <si>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</si>
  <si>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</si>
  <si>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</si>
  <si>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</si>
  <si>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</si>
  <si>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</si>
  <si>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</si>
  <si>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</si>
  <si>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</si>
  <si>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</si>
  <si>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</si>
  <si>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</si>
  <si>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</si>
  <si>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</si>
  <si>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</si>
  <si>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</si>
  <si>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</si>
  <si>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</si>
  <si>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</si>
  <si>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</si>
  <si>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</si>
  <si>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</si>
  <si>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</si>
  <si>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</si>
  <si>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</si>
  <si>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</si>
  <si>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</si>
  <si>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</si>
  <si>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</si>
  <si>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</si>
  <si>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</si>
  <si>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</si>
  <si>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</si>
  <si>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</si>
  <si>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</si>
  <si>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</si>
  <si>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</si>
  <si>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</si>
  <si>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</si>
  <si>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</si>
  <si>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</si>
  <si>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</si>
  <si>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</si>
  <si>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</si>
  <si>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수리를 위해 방풍막 연결 해제</t>
    <phoneticPr fontId="3" type="noConversion"/>
  </si>
  <si>
    <t>ENG</t>
    <phoneticPr fontId="3" type="noConversion"/>
  </si>
  <si>
    <t>ADK controller error로 TCS와 1회 연결 끊김</t>
    <phoneticPr fontId="3" type="noConversion"/>
  </si>
  <si>
    <t>T_016420</t>
    <phoneticPr fontId="3" type="noConversion"/>
  </si>
  <si>
    <t>C_016453-016462</t>
    <phoneticPr fontId="3" type="noConversion"/>
  </si>
  <si>
    <t>E_016468-016492</t>
    <phoneticPr fontId="3" type="noConversion"/>
  </si>
  <si>
    <t>-</t>
    <phoneticPr fontId="3" type="noConversion"/>
  </si>
  <si>
    <t>[016454] 맞바람(ESE)과 강풍으로 인한 Dec oscillation으로 2차례 포인팅 실패함</t>
    <phoneticPr fontId="3" type="noConversion"/>
  </si>
  <si>
    <t>T_016420 AKD controller의 DEC에 error가 뜨면서 TCS와 연결이 끊겨 별이 흐름</t>
    <phoneticPr fontId="3" type="noConversion"/>
  </si>
  <si>
    <t>I-BAND 촬영 함</t>
    <phoneticPr fontId="3" type="noConversion"/>
  </si>
  <si>
    <t>E_016468-016492 돔 내부 불을 켠채로 돔플랫 촬영함/ 재촬영 함</t>
    <phoneticPr fontId="3" type="noConversion"/>
  </si>
  <si>
    <t>M_016512-016513:T</t>
    <phoneticPr fontId="3" type="noConversion"/>
  </si>
  <si>
    <t>NE</t>
    <phoneticPr fontId="3" type="noConversion"/>
  </si>
  <si>
    <t>E</t>
    <phoneticPr fontId="3" type="noConversion"/>
  </si>
  <si>
    <t>S</t>
    <phoneticPr fontId="3" type="noConversion"/>
  </si>
  <si>
    <t>DS9(영상 확인) 2회 꺼짐</t>
    <phoneticPr fontId="3" type="noConversion"/>
  </si>
  <si>
    <t>[12:43] 높은 습도(vaisala 84%/ topring 88%) 및 짙은 구름으로 인한 관측 대기/ [17:30] 높은 습도(vaisala 86%/ 2.3m 95%)로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</si>
</sst>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17145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17145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17145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17145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17145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17145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17145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17145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17145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17145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17145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17145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248438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248438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248438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248438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248438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248438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46" sqref="B46:P4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45788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37.087087087087085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0.36319444444444443</v>
      </c>
      <c r="D9" s="8">
        <v>2.1</v>
      </c>
      <c r="E9" s="8">
        <v>12.1</v>
      </c>
      <c r="F9" s="8">
        <v>81.8</v>
      </c>
      <c r="G9" s="36" t="s">
        <v>196</v>
      </c>
      <c r="H9" s="8">
        <v>5.2</v>
      </c>
      <c r="I9" s="36">
        <v>98.7</v>
      </c>
      <c r="J9" s="9">
        <f>IF(L9, 1, 0) + IF(M9, 2, 0) + IF(N9, 4, 0) + IF(O9, 8, 0) + IF(P9, 16, 0)</f>
        <v>6</v>
      </c>
      <c r="K9" s="10" t="b">
        <v>1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190</v>
      </c>
      <c r="E10" s="8">
        <v>10.9</v>
      </c>
      <c r="F10" s="8">
        <v>87.1</v>
      </c>
      <c r="G10" s="36" t="s">
        <v>197</v>
      </c>
      <c r="H10" s="8">
        <v>7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0.72916666666666663</v>
      </c>
      <c r="D11" s="15" t="s">
        <v>190</v>
      </c>
      <c r="E11" s="15">
        <v>9.8000000000000007</v>
      </c>
      <c r="F11" s="15">
        <v>86.6</v>
      </c>
      <c r="G11" s="36" t="s">
        <v>198</v>
      </c>
      <c r="H11" s="15">
        <v>3.7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24.365972222222222</v>
      </c>
      <c r="D12" s="19">
        <f>AVERAGE(D9:D11)</f>
        <v>2.1</v>
      </c>
      <c r="E12" s="19">
        <f>AVERAGE(E9:E11)</f>
        <v>10.933333333333332</v>
      </c>
      <c r="F12" s="20">
        <f>AVERAGE(F9:F11)</f>
        <v>85.166666666666657</v>
      </c>
      <c r="G12" s="21"/>
      <c r="H12" s="22">
        <f>AVERAGE(H9:H11)</f>
        <v>5.3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185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0.3298611111111111</v>
      </c>
      <c r="D17" s="28">
        <v>0.33124999999999999</v>
      </c>
      <c r="E17" s="28">
        <v>0.34305555555555556</v>
      </c>
      <c r="F17" s="28">
        <v>0.36527777777777776</v>
      </c>
      <c r="G17" s="28">
        <v>0.48680555555555555</v>
      </c>
      <c r="H17" s="28">
        <v>0.71250000000000002</v>
      </c>
      <c r="I17" s="28"/>
      <c r="J17" s="28"/>
      <c r="K17" s="28"/>
      <c r="L17" s="28"/>
      <c r="M17" s="28"/>
      <c r="N17" s="28"/>
      <c r="O17" s="28"/>
      <c r="P17" s="28">
        <v>0.79722222222222228</v>
      </c>
    </row>
    <row r="18" spans="2:16" ht="14.1" customHeight="1" x14ac:dyDescent="0.35">
      <c r="B18" s="35" t="s">
        <v>42</v>
      </c>
      <c r="C18" s="27">
        <v>16340</v>
      </c>
      <c r="D18" s="27">
        <v>16341</v>
      </c>
      <c r="E18" s="27">
        <v>16350</v>
      </c>
      <c r="F18" s="27">
        <v>16362</v>
      </c>
      <c r="G18" s="27">
        <v>16438</v>
      </c>
      <c r="H18" s="27">
        <v>16463</v>
      </c>
      <c r="I18" s="27"/>
      <c r="J18" s="27"/>
      <c r="K18" s="27"/>
      <c r="L18" s="27"/>
      <c r="M18" s="27"/>
      <c r="N18" s="27"/>
      <c r="O18" s="27"/>
      <c r="P18" s="114">
        <v>16555</v>
      </c>
    </row>
    <row r="19" spans="2:16" ht="14.1" customHeight="1" thickBot="1" x14ac:dyDescent="0.4">
      <c r="B19" s="13" t="s">
        <v>43</v>
      </c>
      <c r="C19" s="29"/>
      <c r="D19" s="27">
        <v>16345</v>
      </c>
      <c r="E19" s="30">
        <v>16361</v>
      </c>
      <c r="F19" s="30">
        <v>16437</v>
      </c>
      <c r="G19" s="30">
        <v>16462</v>
      </c>
      <c r="H19" s="30">
        <v>16554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76</v>
      </c>
      <c r="G20" s="33">
        <f>IF(ISNUMBER(G18),G19-G18+1,"")</f>
        <v>25</v>
      </c>
      <c r="H20" s="33">
        <f>IF(ISNUMBER(H18),H19-H18+1,"")</f>
        <v>92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0.3215277777777778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0.12152777777777778</v>
      </c>
      <c r="P30" s="46">
        <f>SUM(C30:J30,L30:N30)</f>
        <v>0.3215277777777778</v>
      </c>
    </row>
    <row r="31" spans="2:16" ht="14.1" customHeight="1" x14ac:dyDescent="0.35">
      <c r="B31" s="37" t="s">
        <v>169</v>
      </c>
      <c r="C31" s="47">
        <v>0.3215277777777778</v>
      </c>
      <c r="D31" s="7">
        <v>0.12152777777777778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0.46250000000000002</v>
      </c>
    </row>
    <row r="32" spans="2:16" ht="14.1" customHeight="1" x14ac:dyDescent="0.35">
      <c r="B32" s="37" t="s">
        <v>65</v>
      </c>
      <c r="C32" s="49">
        <v>0.29097222222222224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0.29097222222222224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3.0555555555555558E-2</v>
      </c>
      <c r="D34" s="106">
        <f t="shared" ref="D34:P34" si="1">D31-D32-D33</f>
        <v>0.12152777777777778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0.17152777777777778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187</v>
      </c>
      <c r="D36" s="144"/>
      <c r="E36" s="143" t="s">
        <v>188</v>
      </c>
      <c r="F36" s="144"/>
      <c r="G36" s="143" t="s">
        <v>189</v>
      </c>
      <c r="H36" s="144"/>
      <c r="I36" s="143" t="s">
        <v>195</v>
      </c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200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193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194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1446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-160.5</v>
      </c>
      <c r="D72" s="60">
        <v>-162.4</v>
      </c>
      <c r="E72" s="96" t="s">
        <v>118</v>
      </c>
      <c r="F72" s="60">
        <v>22.4</v>
      </c>
      <c r="G72" s="60">
        <v>24.5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</v>
      </c>
      <c r="D73" s="60">
        <v>-157.9</v>
      </c>
      <c r="E73" s="98" t="s">
        <v>122</v>
      </c>
      <c r="F73" s="60">
        <v>48.7</v>
      </c>
      <c r="G73" s="60">
        <v>43.5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-203.7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-121.9</v>
      </c>
      <c r="D75" s="60">
        <v>-127.8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32.799999999999997</v>
      </c>
      <c r="D76" s="60">
        <v>30.8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30.6</v>
      </c>
      <c r="D77" s="60">
        <v>28.6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</v>
      </c>
      <c r="D78" s="60">
        <v>23.9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24.5</v>
      </c>
      <c r="D79" s="60">
        <v>22.5</v>
      </c>
      <c r="E79" s="96" t="s">
        <v>152</v>
      </c>
      <c r="F79" s="60">
        <v>15.7</v>
      </c>
      <c r="G79" s="60">
        <v>13.5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6.72E-6</v>
      </c>
      <c r="D80" s="115">
        <v>6.3600000000000001E-6</v>
      </c>
      <c r="E80" s="98" t="s">
        <v>157</v>
      </c>
      <c r="F80" s="60">
        <v>77.3</v>
      </c>
      <c r="G80" s="60">
        <v>72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186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199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2025-05-11T19:19:23Z</dcterms:modified>
</cp:coreProperties>
</file>