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443C19D6-1098-44DE-983B-451E5B4FBF45}" xr6:coauthVersionLast="47" xr6:coauthVersionMax="47" xr10:uidLastSave="{00000000-0000-0000-0000-000000000000}"/>
  <bookViews>
    <workbookView xWindow="25536" yWindow="11796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<sst xmlns="http://schemas.openxmlformats.org/spreadsheetml/2006/main" count="210" uniqueCount="196">
  <si>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</si>
  <si>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</si>
  <si>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</si>
  <si>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</si>
  <si>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</si>
  <si>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</si>
  <si>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</si>
  <si>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</si>
  <si>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</si>
  <si>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</si>
  <si>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</si>
  <si>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</si>
  <si>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</si>
  <si>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</si>
  <si>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</si>
  <si>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</si>
  <si>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</si>
  <si>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</si>
  <si>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</si>
  <si>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</si>
  <si>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</si>
  <si>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</si>
  <si>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</si>
  <si>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</si>
  <si>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</si>
  <si>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</si>
  <si>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</si>
  <si>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</si>
  <si>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</si>
  <si>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</si>
  <si>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</si>
  <si>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</si>
  <si>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</si>
  <si>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</si>
  <si>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</si>
  <si>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</si>
  <si>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</si>
  <si>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</si>
  <si>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</si>
  <si>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</si>
  <si>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</si>
  <si>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</si>
  <si>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</si>
  <si>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</si>
  <si>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</si>
  <si>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</si>
  <si>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</si>
  <si>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</si>
  <si>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</si>
  <si>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</si>
  <si>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</si>
  <si>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</si>
  <si>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</si>
  <si>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</si>
  <si>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</si>
  <si>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</si>
  <si>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</si>
  <si>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</si>
  <si>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</si>
  <si>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</si>
  <si>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</si>
  <si>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</si>
  <si>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</si>
  <si>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</si>
  <si>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</si>
  <si>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</si>
  <si>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</si>
  <si>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</si>
  <si>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</si>
  <si>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</si>
  <si>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</si>
  <si>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</si>
  <si>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</si>
  <si>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</si>
  <si>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</si>
  <si>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</si>
  <si>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</si>
  <si>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</si>
  <si>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</si>
  <si>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</si>
  <si>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</si>
  <si>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</si>
  <si>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</si>
  <si>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</si>
  <si>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</si>
  <si>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</si>
  <si>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</si>
  <si>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</si>
  <si>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</si>
  <si>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</si>
  <si>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</si>
  <si>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</si>
  <si>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</si>
  <si>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</si>
  <si>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</si>
  <si>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</si>
  <si>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</si>
  <si>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</si>
  <si>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</si>
  <si>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</si>
  <si>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</si>
  <si>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</si>
  <si>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</si>
  <si>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</si>
  <si>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</si>
  <si>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</si>
  <si>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</si>
  <si>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</si>
  <si>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</si>
  <si>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</si>
  <si>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</si>
  <si>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</si>
  <si>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</si>
  <si>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</si>
  <si>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</si>
  <si>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</si>
  <si>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</si>
  <si>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</si>
  <si>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</si>
  <si>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</si>
  <si>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</si>
  <si>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</si>
  <si>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</si>
  <si>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</si>
  <si>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</si>
  <si>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</si>
  <si>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</si>
  <si>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</si>
  <si>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</si>
  <si>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</si>
  <si>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</si>
  <si>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</si>
  <si>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</si>
  <si>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</si>
  <si>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</si>
  <si>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</si>
  <si>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</si>
  <si>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</si>
  <si>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</si>
  <si>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</si>
  <si>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</si>
  <si>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</si>
  <si>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</si>
  <si>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</si>
  <si>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</si>
  <si>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</si>
  <si>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</si>
  <si>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</si>
  <si>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</si>
  <si>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</si>
  <si>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</si>
  <si>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</si>
  <si>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</si>
  <si>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</si>
  <si>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</si>
  <si>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</si>
  <si>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</si>
  <si>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</si>
  <si>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</si>
  <si>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</si>
  <si>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</si>
  <si>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</si>
  <si>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</si>
  <si>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</si>
  <si>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</si>
  <si>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</si>
  <si>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</si>
  <si>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</si>
  <si>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</si>
  <si>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</si>
  <si>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</si>
  <si>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</si>
  <si>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</si>
  <si>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</si>
  <si>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</si>
  <si>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</si>
  <si>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</si>
  <si>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</si>
  <si>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</si>
  <si>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</si>
  <si>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</si>
  <si>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</si>
  <si>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BLG</t>
    <phoneticPr fontId="3" type="noConversion"/>
  </si>
  <si>
    <t>-</t>
    <phoneticPr fontId="3" type="noConversion"/>
  </si>
  <si>
    <t>ESE</t>
    <phoneticPr fontId="3" type="noConversion"/>
  </si>
  <si>
    <t>SE</t>
    <phoneticPr fontId="3" type="noConversion"/>
  </si>
  <si>
    <t>돔셔터 수리를 위해 방풍막 연결 해제</t>
    <phoneticPr fontId="3" type="noConversion"/>
  </si>
  <si>
    <t>ENG-KSP</t>
    <phoneticPr fontId="3" type="noConversion"/>
  </si>
  <si>
    <t>[8:00] 짙은 구름으로 인한 관측 대기/ [8:40] 관측 재개</t>
    <phoneticPr fontId="3" type="noConversion"/>
  </si>
  <si>
    <t>T_016274</t>
    <phoneticPr fontId="3" type="noConversion"/>
  </si>
  <si>
    <t>T_016280</t>
    <phoneticPr fontId="3" type="noConversion"/>
  </si>
  <si>
    <t>[12:46] AKD controller의 DEC에 error가 뜨면서 TCS와 연결이 끊겨 별이 흐름</t>
    <phoneticPr fontId="3" type="noConversion"/>
  </si>
  <si>
    <t>[18:00] 높은 습도(vaisala 84%/ 2.3m 95%)로 인한 관측 종료</t>
    <phoneticPr fontId="3" type="noConversion"/>
  </si>
  <si>
    <t>E</t>
    <phoneticPr fontId="3" type="noConversion"/>
  </si>
  <si>
    <t>T_016274/ T_016280 AKD controller의 DEC에 error가 뜨면서 TCS와 연결이 끊겨 별이 흐름</t>
    <phoneticPr fontId="3" type="noConversion"/>
  </si>
  <si>
    <t xml:space="preserve">[13:31] 높은 습도(vaisala 85%/ topring 89%/ 외벽 물기 및 망원경이 위치한 돔 바닥에 물 떨어짐)로 인한 관측 대기/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</si>
</sst>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7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5">
        <v>45787</v>
      </c>
      <c r="D3" s="156"/>
      <c r="E3" s="1"/>
      <c r="F3" s="1"/>
      <c r="G3" s="1"/>
      <c r="H3" s="1"/>
      <c r="I3" s="1"/>
      <c r="J3" s="1"/>
      <c r="K3" s="62" t="s">
        <v>2</v>
      </c>
      <c r="L3" s="157">
        <f>(P31-(P32+P33))/P31*100</f>
        <v>43.41692789968652</v>
      </c>
      <c r="M3" s="157"/>
      <c r="N3" s="62" t="s">
        <v>3</v>
      </c>
      <c r="O3" s="157">
        <f>(P31-P33)/P31*100</f>
        <v>100</v>
      </c>
      <c r="P3" s="157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0.36319444444444443</v>
      </c>
      <c r="D9" s="8">
        <v>1.6</v>
      </c>
      <c r="E9" s="8">
        <v>11.1</v>
      </c>
      <c r="F9" s="8">
        <v>73</v>
      </c>
      <c r="G9" s="36" t="s">
        <v>193</v>
      </c>
      <c r="H9" s="8">
        <v>3.9</v>
      </c>
      <c r="I9" s="36">
        <v>95.2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183</v>
      </c>
      <c r="E10" s="8">
        <v>8.6</v>
      </c>
      <c r="F10" s="8">
        <v>86</v>
      </c>
      <c r="G10" s="36" t="s">
        <v>184</v>
      </c>
      <c r="H10" s="8">
        <v>7.6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0.75</v>
      </c>
      <c r="D11" s="15" t="s">
        <v>183</v>
      </c>
      <c r="E11" s="15">
        <v>8.6</v>
      </c>
      <c r="F11" s="15">
        <v>84.2</v>
      </c>
      <c r="G11" s="36" t="s">
        <v>185</v>
      </c>
      <c r="H11" s="15">
        <v>2.8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24.386805555555554</v>
      </c>
      <c r="D12" s="19">
        <f>AVERAGE(D9:D11)</f>
        <v>1.6</v>
      </c>
      <c r="E12" s="19">
        <f>AVERAGE(E9:E11)</f>
        <v>9.4333333333333318</v>
      </c>
      <c r="F12" s="20">
        <f>AVERAGE(F9:F11)</f>
        <v>81.066666666666663</v>
      </c>
      <c r="G12" s="21"/>
      <c r="H12" s="22">
        <f>AVERAGE(H9:H11)</f>
        <v>4.7666666666666666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187</v>
      </c>
      <c r="F16" s="27" t="s">
        <v>182</v>
      </c>
      <c r="G16" s="113" t="s">
        <v>180</v>
      </c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0.31597222222222221</v>
      </c>
      <c r="D17" s="28">
        <v>0.31736111111111109</v>
      </c>
      <c r="E17" s="28">
        <v>0.37569444444444444</v>
      </c>
      <c r="F17" s="28">
        <v>0.49027777777777776</v>
      </c>
      <c r="G17" s="28">
        <v>0.75069444444444444</v>
      </c>
      <c r="H17" s="28"/>
      <c r="I17" s="28"/>
      <c r="J17" s="28"/>
      <c r="K17" s="28"/>
      <c r="L17" s="28"/>
      <c r="M17" s="28"/>
      <c r="N17" s="28"/>
      <c r="O17" s="28"/>
      <c r="P17" s="28">
        <v>0.75486111111111109</v>
      </c>
    </row>
    <row r="18" spans="2:16" ht="14.1" customHeight="1" x14ac:dyDescent="0.35">
      <c r="B18" s="35" t="s">
        <v>42</v>
      </c>
      <c r="C18" s="27">
        <v>16207</v>
      </c>
      <c r="D18" s="27">
        <v>16208</v>
      </c>
      <c r="E18" s="27">
        <v>16220</v>
      </c>
      <c r="F18" s="27">
        <v>16288</v>
      </c>
      <c r="G18" s="27">
        <v>16334</v>
      </c>
      <c r="H18" s="27"/>
      <c r="I18" s="27"/>
      <c r="J18" s="27"/>
      <c r="K18" s="27"/>
      <c r="L18" s="27"/>
      <c r="M18" s="27"/>
      <c r="N18" s="27"/>
      <c r="O18" s="27"/>
      <c r="P18" s="114">
        <v>16339</v>
      </c>
    </row>
    <row r="19" spans="2:16" ht="14.1" customHeight="1" thickBot="1" x14ac:dyDescent="0.4">
      <c r="B19" s="13" t="s">
        <v>43</v>
      </c>
      <c r="C19" s="29"/>
      <c r="D19" s="27">
        <v>16212</v>
      </c>
      <c r="E19" s="30">
        <v>16287</v>
      </c>
      <c r="F19" s="30">
        <v>16333</v>
      </c>
      <c r="G19" s="30">
        <v>16338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68</v>
      </c>
      <c r="F20" s="33">
        <f>IF(ISNUMBER(F18),F19-F18+1,"")</f>
        <v>46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3" t="s">
        <v>45</v>
      </c>
      <c r="C22" s="35" t="s">
        <v>21</v>
      </c>
      <c r="D22" s="35" t="s">
        <v>23</v>
      </c>
      <c r="E22" s="35" t="s">
        <v>46</v>
      </c>
      <c r="F22" s="164" t="s">
        <v>47</v>
      </c>
      <c r="G22" s="164"/>
      <c r="H22" s="164"/>
      <c r="I22" s="164"/>
      <c r="J22" s="35" t="s">
        <v>21</v>
      </c>
      <c r="K22" s="35" t="s">
        <v>23</v>
      </c>
      <c r="L22" s="35" t="s">
        <v>46</v>
      </c>
      <c r="M22" s="164" t="s">
        <v>47</v>
      </c>
      <c r="N22" s="164"/>
      <c r="O22" s="164"/>
      <c r="P22" s="164"/>
    </row>
    <row r="23" spans="2:16" ht="13.5" customHeight="1" x14ac:dyDescent="0.35">
      <c r="B23" s="163"/>
      <c r="C23" s="112"/>
      <c r="D23" s="112"/>
      <c r="E23" s="36" t="s">
        <v>48</v>
      </c>
      <c r="F23" s="162"/>
      <c r="G23" s="162"/>
      <c r="H23" s="162"/>
      <c r="I23" s="162"/>
      <c r="J23" s="102"/>
      <c r="K23" s="102"/>
      <c r="L23" s="112" t="s">
        <v>164</v>
      </c>
      <c r="M23" s="162"/>
      <c r="N23" s="162"/>
      <c r="O23" s="162"/>
      <c r="P23" s="162"/>
    </row>
    <row r="24" spans="2:16" ht="13.5" customHeight="1" x14ac:dyDescent="0.35">
      <c r="B24" s="163"/>
      <c r="C24" s="102"/>
      <c r="D24" s="102"/>
      <c r="E24" s="109" t="s">
        <v>177</v>
      </c>
      <c r="F24" s="162"/>
      <c r="G24" s="162"/>
      <c r="H24" s="162"/>
      <c r="I24" s="162"/>
      <c r="J24" s="102"/>
      <c r="K24" s="102"/>
      <c r="L24" s="36" t="s">
        <v>175</v>
      </c>
      <c r="M24" s="162"/>
      <c r="N24" s="162"/>
      <c r="O24" s="162"/>
      <c r="P24" s="162"/>
    </row>
    <row r="25" spans="2:16" ht="13.5" customHeight="1" x14ac:dyDescent="0.35">
      <c r="B25" s="163"/>
      <c r="C25" s="112"/>
      <c r="D25" s="112"/>
      <c r="E25" s="109" t="s">
        <v>170</v>
      </c>
      <c r="F25" s="162"/>
      <c r="G25" s="162"/>
      <c r="H25" s="162"/>
      <c r="I25" s="162"/>
      <c r="J25" s="102"/>
      <c r="K25" s="102"/>
      <c r="L25" s="36" t="s">
        <v>49</v>
      </c>
      <c r="M25" s="162"/>
      <c r="N25" s="162"/>
      <c r="O25" s="162"/>
      <c r="P25" s="162"/>
    </row>
    <row r="26" spans="2:16" ht="13.5" customHeight="1" x14ac:dyDescent="0.35">
      <c r="B26" s="163"/>
      <c r="C26" s="102"/>
      <c r="D26" s="102"/>
      <c r="E26" s="109" t="s">
        <v>164</v>
      </c>
      <c r="F26" s="162"/>
      <c r="G26" s="162"/>
      <c r="H26" s="162"/>
      <c r="I26" s="162"/>
      <c r="J26" s="102"/>
      <c r="K26" s="102"/>
      <c r="L26" s="36" t="s">
        <v>176</v>
      </c>
      <c r="M26" s="162"/>
      <c r="N26" s="162"/>
      <c r="O26" s="162"/>
      <c r="P26" s="162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4" t="s">
        <v>50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0.31944444444444442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0.12361111111111112</v>
      </c>
      <c r="P30" s="46">
        <f>SUM(C30:J30,L30:N30)</f>
        <v>0.31944444444444442</v>
      </c>
    </row>
    <row r="31" spans="2:16" ht="14.1" customHeight="1" x14ac:dyDescent="0.35">
      <c r="B31" s="37" t="s">
        <v>169</v>
      </c>
      <c r="C31" s="47">
        <v>0.31944444444444442</v>
      </c>
      <c r="D31" s="7">
        <v>0.12361111111111112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0.44305555555555554</v>
      </c>
    </row>
    <row r="32" spans="2:16" ht="14.1" customHeight="1" x14ac:dyDescent="0.35">
      <c r="B32" s="37" t="s">
        <v>65</v>
      </c>
      <c r="C32" s="49">
        <v>0.24166666666666667</v>
      </c>
      <c r="D32" s="50">
        <v>9.0277777777777769E-3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0.25069444444444444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7.7777777777777751E-2</v>
      </c>
      <c r="D34" s="106">
        <f t="shared" ref="D34:P34" si="1">D31-D32-D33</f>
        <v>0.11458333333333334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0.19236111111111109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49" t="s">
        <v>67</v>
      </c>
      <c r="C36" s="152" t="s">
        <v>189</v>
      </c>
      <c r="D36" s="153"/>
      <c r="E36" s="152" t="s">
        <v>190</v>
      </c>
      <c r="F36" s="153"/>
      <c r="G36" s="152"/>
      <c r="H36" s="153"/>
      <c r="I36" s="152"/>
      <c r="J36" s="153"/>
      <c r="K36" s="152"/>
      <c r="L36" s="153"/>
      <c r="M36" s="152"/>
      <c r="N36" s="153"/>
      <c r="O36" s="148"/>
      <c r="P36" s="148"/>
    </row>
    <row r="37" spans="2:16" ht="18" customHeight="1" x14ac:dyDescent="0.35">
      <c r="B37" s="150"/>
      <c r="C37" s="152"/>
      <c r="D37" s="153"/>
      <c r="E37" s="148"/>
      <c r="F37" s="148"/>
      <c r="G37" s="148"/>
      <c r="H37" s="148"/>
      <c r="I37" s="148"/>
      <c r="J37" s="148"/>
      <c r="K37" s="148"/>
      <c r="L37" s="148"/>
      <c r="M37" s="152"/>
      <c r="N37" s="153"/>
      <c r="O37" s="148"/>
      <c r="P37" s="148"/>
    </row>
    <row r="38" spans="2:16" ht="18" customHeight="1" x14ac:dyDescent="0.35">
      <c r="B38" s="150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35">
      <c r="B39" s="150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2:16" ht="18" customHeight="1" x14ac:dyDescent="0.35">
      <c r="B40" s="150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35">
      <c r="B41" s="151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1" t="s">
        <v>68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" customHeight="1" x14ac:dyDescent="0.35">
      <c r="B44" s="123" t="s">
        <v>188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2"/>
    </row>
    <row r="45" spans="2:16" ht="14.1" customHeight="1" x14ac:dyDescent="0.35">
      <c r="B45" s="188" t="s">
        <v>194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2"/>
    </row>
    <row r="46" spans="2:16" ht="14.1" customHeight="1" x14ac:dyDescent="0.35">
      <c r="B46" s="144" t="s">
        <v>191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2"/>
    </row>
    <row r="47" spans="2:16" ht="14.1" customHeight="1" x14ac:dyDescent="0.35">
      <c r="B47" s="144" t="s">
        <v>195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2"/>
    </row>
    <row r="48" spans="2:16" ht="14.1" customHeight="1" x14ac:dyDescent="0.35">
      <c r="B48" s="145" t="s">
        <v>192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" customHeight="1" x14ac:dyDescent="0.35">
      <c r="B49" s="145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2"/>
    </row>
    <row r="50" spans="2:16" ht="14.1" customHeight="1" x14ac:dyDescent="0.35">
      <c r="B50" s="187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2"/>
    </row>
    <row r="51" spans="2:16" ht="14.1" customHeight="1" x14ac:dyDescent="0.35">
      <c r="B51" s="123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2"/>
    </row>
    <row r="52" spans="2:16" ht="14.1" customHeight="1" x14ac:dyDescent="0.35">
      <c r="B52" s="123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2"/>
    </row>
    <row r="53" spans="2:16" ht="14.1" customHeight="1" thickBot="1" x14ac:dyDescent="0.4">
      <c r="B53" s="129" t="s">
        <v>167</v>
      </c>
      <c r="C53" s="130"/>
      <c r="D53" s="111"/>
      <c r="E53" s="111"/>
      <c r="F53" s="111"/>
      <c r="G53" s="131"/>
      <c r="H53" s="130"/>
      <c r="I53" s="130"/>
      <c r="J53" s="130"/>
      <c r="K53" s="130"/>
      <c r="L53" s="130"/>
      <c r="M53" s="130"/>
      <c r="N53" s="130"/>
      <c r="O53" s="130"/>
      <c r="P53" s="132"/>
    </row>
    <row r="54" spans="2:16" ht="14.1" customHeight="1" thickTop="1" thickBot="1" x14ac:dyDescent="0.4">
      <c r="B54" s="124" t="s">
        <v>179</v>
      </c>
      <c r="C54" s="125"/>
      <c r="D54" s="125"/>
      <c r="E54" s="125"/>
      <c r="F54" s="108">
        <v>1435</v>
      </c>
      <c r="G54" s="126"/>
      <c r="H54" s="127"/>
      <c r="I54" s="127"/>
      <c r="J54" s="127"/>
      <c r="K54" s="127"/>
      <c r="L54" s="127"/>
      <c r="M54" s="127"/>
      <c r="N54" s="127"/>
      <c r="O54" s="127"/>
      <c r="P54" s="128"/>
    </row>
    <row r="55" spans="2:16" ht="13.5" customHeight="1" thickTop="1" x14ac:dyDescent="0.35"/>
    <row r="56" spans="2:16" ht="17.25" customHeight="1" x14ac:dyDescent="0.35">
      <c r="B56" s="174" t="s">
        <v>69</v>
      </c>
      <c r="C56" s="17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5" t="s">
        <v>70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71</v>
      </c>
      <c r="O57" s="176"/>
      <c r="P57" s="179"/>
    </row>
    <row r="58" spans="2:16" ht="17.100000000000001" customHeight="1" x14ac:dyDescent="0.35">
      <c r="B58" s="180" t="s">
        <v>72</v>
      </c>
      <c r="C58" s="181"/>
      <c r="D58" s="182"/>
      <c r="E58" s="180" t="s">
        <v>73</v>
      </c>
      <c r="F58" s="181"/>
      <c r="G58" s="182"/>
      <c r="H58" s="181" t="s">
        <v>74</v>
      </c>
      <c r="I58" s="181"/>
      <c r="J58" s="181"/>
      <c r="K58" s="183" t="s">
        <v>75</v>
      </c>
      <c r="L58" s="181"/>
      <c r="M58" s="184"/>
      <c r="N58" s="185"/>
      <c r="O58" s="181"/>
      <c r="P58" s="186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39" t="s">
        <v>99</v>
      </c>
      <c r="L64" s="14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3" t="s">
        <v>105</v>
      </c>
      <c r="C69" s="133"/>
      <c r="D69" s="77"/>
      <c r="E69" s="77"/>
      <c r="F69" s="135" t="s">
        <v>106</v>
      </c>
      <c r="G69" s="137" t="s">
        <v>107</v>
      </c>
      <c r="H69" s="77"/>
      <c r="I69" s="133" t="s">
        <v>108</v>
      </c>
      <c r="J69" s="13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4"/>
      <c r="C70" s="134"/>
      <c r="D70" s="81"/>
      <c r="E70" s="82"/>
      <c r="F70" s="136"/>
      <c r="G70" s="138"/>
      <c r="H70" s="83"/>
      <c r="I70" s="134"/>
      <c r="J70" s="13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</v>
      </c>
      <c r="D72" s="60">
        <v>-163.5</v>
      </c>
      <c r="E72" s="96" t="s">
        <v>118</v>
      </c>
      <c r="F72" s="60">
        <v>20.2</v>
      </c>
      <c r="G72" s="60">
        <v>27.4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-157.4</v>
      </c>
      <c r="D73" s="60">
        <v>-158.9</v>
      </c>
      <c r="E73" s="98" t="s">
        <v>122</v>
      </c>
      <c r="F73" s="60">
        <v>44.6</v>
      </c>
      <c r="G73" s="60">
        <v>33.799999999999997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</v>
      </c>
      <c r="D74" s="60">
        <v>-204.2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</v>
      </c>
      <c r="D75" s="60">
        <v>-129.9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25.7</v>
      </c>
      <c r="D76" s="60">
        <v>29.4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24.5</v>
      </c>
      <c r="D77" s="60">
        <v>27.2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21.4</v>
      </c>
      <c r="D78" s="60">
        <v>22.6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20.3</v>
      </c>
      <c r="D79" s="60">
        <v>21.1</v>
      </c>
      <c r="E79" s="96" t="s">
        <v>152</v>
      </c>
      <c r="F79" s="60">
        <v>16</v>
      </c>
      <c r="G79" s="60">
        <v>11.1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6.4300000000000003E-6</v>
      </c>
      <c r="D80" s="115">
        <v>6.4400000000000002E-6</v>
      </c>
      <c r="E80" s="98" t="s">
        <v>157</v>
      </c>
      <c r="F80" s="60">
        <v>58.9</v>
      </c>
      <c r="G80" s="60">
        <v>80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8" t="s">
        <v>161</v>
      </c>
      <c r="C84" s="158"/>
    </row>
    <row r="85" spans="2:16" ht="15" customHeight="1" x14ac:dyDescent="0.35">
      <c r="B85" s="159" t="s">
        <v>186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 x14ac:dyDescent="0.35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35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 x14ac:dyDescent="0.3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3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3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3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3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3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3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3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3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3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3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35">
      <c r="B99" s="168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70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2025-05-10T18:24:40Z</dcterms:modified>
</cp:coreProperties>
</file>