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4\"/>
    </mc:Choice>
  </mc:AlternateContent>
  <xr:revisionPtr revIDLastSave="0" documentId="13_ncr:1_{8B4CC6B7-9551-43EE-9FCD-B85BBA197AA3}" xr6:coauthVersionLast="47" xr6:coauthVersionMax="47" xr10:uidLastSave="{00000000-0000-0000-0000-000000000000}"/>
  <bookViews>
    <workbookView xWindow="24516" yWindow="9024" windowWidth="17880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<sst xmlns="http://schemas.openxmlformats.org/spreadsheetml/2006/main" count="209" uniqueCount="195">
  <si>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</si>
  <si>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</si>
  <si>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</si>
  <si>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</si>
  <si>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</si>
  <si>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</si>
  <si>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</si>
  <si>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</si>
  <si>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</si>
  <si>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</si>
  <si>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</si>
  <si>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</si>
  <si>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</si>
  <si>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</si>
  <si>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</si>
  <si>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</si>
  <si>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</si>
  <si>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</si>
  <si>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</si>
  <si>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</si>
  <si>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</si>
  <si>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</si>
  <si>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</si>
  <si>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</si>
  <si>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</si>
  <si>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</si>
  <si>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</si>
  <si>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</si>
  <si>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</si>
  <si>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</si>
  <si>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</si>
  <si>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</si>
  <si>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</si>
  <si>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</si>
  <si>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</si>
  <si>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</si>
  <si>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</si>
  <si>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</si>
  <si>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</si>
  <si>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</si>
  <si>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</si>
  <si>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</si>
  <si>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</si>
  <si>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</si>
  <si>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</si>
  <si>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</si>
  <si>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</si>
  <si>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</si>
  <si>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</si>
  <si>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</si>
  <si>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</si>
  <si>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</si>
  <si>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</si>
  <si>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</si>
  <si>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</si>
  <si>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</si>
  <si>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</si>
  <si>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</si>
  <si>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</si>
  <si>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</si>
  <si>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</si>
  <si>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</si>
  <si>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</si>
  <si>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</si>
  <si>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</si>
  <si>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</si>
  <si>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</si>
  <si>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</si>
  <si>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</si>
  <si>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</si>
  <si>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</si>
  <si>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</si>
  <si>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</si>
  <si>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</si>
  <si>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</si>
  <si>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</si>
  <si>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</si>
  <si>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</si>
  <si>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</si>
  <si>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</si>
  <si>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</si>
  <si>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</si>
  <si>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</si>
  <si>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</si>
  <si>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</si>
  <si>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</si>
  <si>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</si>
  <si>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</si>
  <si>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</si>
  <si>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</si>
  <si>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</si>
  <si>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</si>
  <si>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</si>
  <si>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</si>
  <si>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</si>
  <si>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</si>
  <si>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</si>
  <si>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</si>
  <si>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</si>
  <si>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</si>
  <si>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</si>
  <si>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</si>
  <si>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</si>
  <si>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</si>
  <si>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</si>
  <si>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</si>
  <si>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</si>
  <si>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</si>
  <si>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</si>
  <si>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</si>
  <si>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</si>
  <si>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</si>
  <si>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</si>
  <si>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</si>
  <si>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</si>
  <si>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</si>
  <si>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</si>
  <si>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</si>
  <si>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</si>
  <si>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</si>
  <si>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</si>
  <si>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</si>
  <si>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</si>
  <si>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</si>
  <si>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</si>
  <si>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</si>
  <si>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</si>
  <si>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</si>
  <si>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</si>
  <si>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</si>
  <si>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</si>
  <si>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</si>
  <si>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</si>
  <si>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</si>
  <si>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</si>
  <si>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</si>
  <si>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</si>
  <si>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</si>
  <si>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</si>
  <si>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</si>
  <si>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</si>
  <si>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</si>
  <si>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</si>
  <si>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</si>
  <si>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</si>
  <si>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</si>
  <si>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</si>
  <si>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</si>
  <si>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</si>
  <si>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</si>
  <si>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</si>
  <si>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</si>
  <si>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</si>
  <si>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</si>
  <si>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</si>
  <si>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</si>
  <si>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</si>
  <si>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</si>
  <si>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</si>
  <si>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</si>
  <si>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</si>
  <si>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</si>
  <si>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</si>
  <si>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</si>
  <si>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</si>
  <si>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</si>
  <si>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</si>
  <si>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</si>
  <si>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</si>
  <si>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</si>
  <si>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</si>
  <si>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</si>
  <si>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</si>
  <si>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</si>
  <si>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</si>
  <si>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</si>
  <si>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</si>
  <si>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</si>
  <si>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</si>
  <si>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</si>
  <si>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</si>
  <si>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김예은</t>
    <phoneticPr fontId="3" type="noConversion"/>
  </si>
  <si>
    <t>TMT</t>
    <phoneticPr fontId="3" type="noConversion"/>
  </si>
  <si>
    <t>DEEPS</t>
    <phoneticPr fontId="3" type="noConversion"/>
  </si>
  <si>
    <t>BLG</t>
    <phoneticPr fontId="3" type="noConversion"/>
  </si>
  <si>
    <t>돔셔터 소음으로 인한 방풍막 연결 해제</t>
    <phoneticPr fontId="3" type="noConversion"/>
  </si>
  <si>
    <t>SE</t>
    <phoneticPr fontId="3" type="noConversion"/>
  </si>
  <si>
    <t>ESE</t>
    <phoneticPr fontId="3" type="noConversion"/>
  </si>
  <si>
    <t xml:space="preserve"> </t>
    <phoneticPr fontId="3" type="noConversion"/>
  </si>
  <si>
    <t>10s/23k 14s/23k 20s/23k</t>
    <phoneticPr fontId="3" type="noConversion"/>
  </si>
  <si>
    <t>17s/25k 23s/25k 28s/24k</t>
    <phoneticPr fontId="3" type="noConversion"/>
  </si>
  <si>
    <t xml:space="preserve">[12:35-12:55] 망원경이 관측 위치에 멈추지 않고 좌우로 움직여서 포인팅 실패 함/ EIB를 꺼도 멈추지 않아 비상정지 버튼으로 망원경을 멈춤/ </t>
    <phoneticPr fontId="3" type="noConversion"/>
  </si>
  <si>
    <t>[16:42] 높은 습도(vaisala 81%/ topring85%/ 외벽 물기)로 인한 관측 대기 후 종료</t>
    <phoneticPr fontId="3" type="noConversion"/>
  </si>
  <si>
    <t>-</t>
    <phoneticPr fontId="3" type="noConversion"/>
  </si>
  <si>
    <t xml:space="preserve"> tmux reset 후 정상 화 됨(영상 첨부함)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</si>
</sst>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31" zoomScale="145" zoomScaleNormal="145" workbookViewId="0">
      <selection activeCell="B45" sqref="B45:P45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7">
        <v>45755</v>
      </c>
      <c r="D3" s="158"/>
      <c r="E3" s="1"/>
      <c r="F3" s="1"/>
      <c r="G3" s="1"/>
      <c r="H3" s="1"/>
      <c r="I3" s="1"/>
      <c r="J3" s="1"/>
      <c r="K3" s="62" t="s">
        <v>2</v>
      </c>
      <c r="L3" s="159">
        <f>(P31-(P32+P33))/P31*100</f>
        <v>64.724919093851142</v>
      </c>
      <c r="M3" s="159"/>
      <c r="N3" s="62" t="s">
        <v>3</v>
      </c>
      <c r="O3" s="159">
        <f>(P31-P33)/P31*100</f>
        <v>100</v>
      </c>
      <c r="P3" s="159"/>
    </row>
    <row r="4" spans="2:16" ht="14.25" customHeight="1" x14ac:dyDescent="0.3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6" t="s">
        <v>6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0.38333333333333336</v>
      </c>
      <c r="D9" s="8">
        <v>1</v>
      </c>
      <c r="E9" s="8">
        <v>15.7</v>
      </c>
      <c r="F9" s="8">
        <v>39.9</v>
      </c>
      <c r="G9" s="36" t="s">
        <v>187</v>
      </c>
      <c r="H9" s="8">
        <v>0.9</v>
      </c>
      <c r="I9" s="36">
        <v>78.599999999999994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>
        <v>1.8</v>
      </c>
      <c r="E10" s="8">
        <v>13.3</v>
      </c>
      <c r="F10" s="8">
        <v>66.3</v>
      </c>
      <c r="G10" s="36" t="s">
        <v>186</v>
      </c>
      <c r="H10" s="8">
        <v>5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0.73958333333333337</v>
      </c>
      <c r="D11" s="15" t="s">
        <v>193</v>
      </c>
      <c r="E11" s="15">
        <v>11.2</v>
      </c>
      <c r="F11" s="15">
        <v>82.7</v>
      </c>
      <c r="G11" s="36" t="s">
        <v>186</v>
      </c>
      <c r="H11" s="15">
        <v>3.9</v>
      </c>
      <c r="I11" s="16"/>
      <c r="J11" s="9">
        <f>IF(L11, 1, 0) + IF(M11, 2, 0) + IF(N11, 4, 0) + IF(O11, 8, 0) + IF(P11, 16, 0)</f>
        <v>4</v>
      </c>
      <c r="K11" s="12" t="b">
        <v>1</v>
      </c>
      <c r="L11" s="12" t="b">
        <v>0</v>
      </c>
      <c r="M11" s="12" t="b">
        <v>0</v>
      </c>
      <c r="N11" s="12" t="b">
        <v>1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24.356249999999999</v>
      </c>
      <c r="D12" s="19">
        <f>AVERAGE(D9:D11)</f>
        <v>1.4</v>
      </c>
      <c r="E12" s="19">
        <f>AVERAGE(E9:E11)</f>
        <v>13.4</v>
      </c>
      <c r="F12" s="20">
        <f>AVERAGE(F9:F11)</f>
        <v>62.966666666666661</v>
      </c>
      <c r="G12" s="21"/>
      <c r="H12" s="22">
        <f>AVERAGE(H9:H11)</f>
        <v>3.2666666666666671</v>
      </c>
      <c r="I12" s="23"/>
      <c r="J12" s="24">
        <f>AVERAGE(J9:J11)</f>
        <v>1.3333333333333333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6" t="s">
        <v>25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182</v>
      </c>
      <c r="F16" s="27" t="s">
        <v>183</v>
      </c>
      <c r="G16" s="113" t="s">
        <v>184</v>
      </c>
      <c r="H16" s="113" t="s">
        <v>180</v>
      </c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0.33611111111111114</v>
      </c>
      <c r="D17" s="28">
        <v>0.33750000000000002</v>
      </c>
      <c r="E17" s="28">
        <v>0.36319444444444443</v>
      </c>
      <c r="F17" s="28">
        <v>0.38333333333333336</v>
      </c>
      <c r="G17" s="28">
        <v>0.5756944444444444</v>
      </c>
      <c r="H17" s="28">
        <v>0.73958333333333337</v>
      </c>
      <c r="I17" s="28"/>
      <c r="J17" s="28"/>
      <c r="K17" s="28"/>
      <c r="L17" s="28"/>
      <c r="M17" s="28"/>
      <c r="N17" s="28"/>
      <c r="O17" s="28"/>
      <c r="P17" s="28">
        <v>0.74375000000000002</v>
      </c>
    </row>
    <row r="18" spans="2:16" ht="14.1" customHeight="1" x14ac:dyDescent="0.35">
      <c r="B18" s="35" t="s">
        <v>42</v>
      </c>
      <c r="C18" s="27">
        <v>8467</v>
      </c>
      <c r="D18" s="27">
        <v>8468</v>
      </c>
      <c r="E18" s="27">
        <v>8491</v>
      </c>
      <c r="F18" s="27">
        <v>8503</v>
      </c>
      <c r="G18" s="27">
        <v>8576</v>
      </c>
      <c r="H18" s="27">
        <v>8652</v>
      </c>
      <c r="I18" s="27"/>
      <c r="J18" s="27"/>
      <c r="K18" s="27"/>
      <c r="L18" s="27"/>
      <c r="M18" s="27"/>
      <c r="N18" s="27"/>
      <c r="O18" s="27"/>
      <c r="P18" s="114">
        <v>8657</v>
      </c>
    </row>
    <row r="19" spans="2:16" ht="14.1" customHeight="1" thickBot="1" x14ac:dyDescent="0.4">
      <c r="B19" s="13" t="s">
        <v>43</v>
      </c>
      <c r="C19" s="29"/>
      <c r="D19" s="27">
        <v>8480</v>
      </c>
      <c r="E19" s="30">
        <v>8502</v>
      </c>
      <c r="F19" s="30">
        <v>8575</v>
      </c>
      <c r="G19" s="30">
        <v>8651</v>
      </c>
      <c r="H19" s="30">
        <v>8656</v>
      </c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13</v>
      </c>
      <c r="E20" s="33">
        <f>IF(ISNUMBER(E18),E19-E18+1,"")</f>
        <v>12</v>
      </c>
      <c r="F20" s="33">
        <f>IF(ISNUMBER(F18),F19-F18+1,"")</f>
        <v>73</v>
      </c>
      <c r="G20" s="33">
        <f>IF(ISNUMBER(G18),G19-G18+1,"")</f>
        <v>76</v>
      </c>
      <c r="H20" s="33">
        <f>IF(ISNUMBER(H18),H19-H18+1,"")</f>
        <v>5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5" t="s">
        <v>45</v>
      </c>
      <c r="C22" s="35" t="s">
        <v>21</v>
      </c>
      <c r="D22" s="35" t="s">
        <v>23</v>
      </c>
      <c r="E22" s="35" t="s">
        <v>46</v>
      </c>
      <c r="F22" s="166" t="s">
        <v>47</v>
      </c>
      <c r="G22" s="166"/>
      <c r="H22" s="166"/>
      <c r="I22" s="166"/>
      <c r="J22" s="35" t="s">
        <v>21</v>
      </c>
      <c r="K22" s="35" t="s">
        <v>23</v>
      </c>
      <c r="L22" s="35" t="s">
        <v>46</v>
      </c>
      <c r="M22" s="166" t="s">
        <v>47</v>
      </c>
      <c r="N22" s="166"/>
      <c r="O22" s="166"/>
      <c r="P22" s="166"/>
    </row>
    <row r="23" spans="2:16" ht="13.5" customHeight="1" x14ac:dyDescent="0.35">
      <c r="B23" s="165"/>
      <c r="C23" s="112"/>
      <c r="D23" s="112"/>
      <c r="E23" s="36" t="s">
        <v>48</v>
      </c>
      <c r="F23" s="164"/>
      <c r="G23" s="164"/>
      <c r="H23" s="164"/>
      <c r="I23" s="164"/>
      <c r="J23" s="102"/>
      <c r="K23" s="102"/>
      <c r="L23" s="112" t="s">
        <v>164</v>
      </c>
      <c r="M23" s="164"/>
      <c r="N23" s="164"/>
      <c r="O23" s="164"/>
      <c r="P23" s="164"/>
    </row>
    <row r="24" spans="2:16" ht="13.5" customHeight="1" x14ac:dyDescent="0.35">
      <c r="B24" s="165"/>
      <c r="C24" s="102">
        <v>0.34444444444444444</v>
      </c>
      <c r="D24" s="102">
        <v>0.34583333333333333</v>
      </c>
      <c r="E24" s="109" t="s">
        <v>177</v>
      </c>
      <c r="F24" s="164" t="s">
        <v>189</v>
      </c>
      <c r="G24" s="164"/>
      <c r="H24" s="164"/>
      <c r="I24" s="164"/>
      <c r="J24" s="102"/>
      <c r="K24" s="102"/>
      <c r="L24" s="36" t="s">
        <v>175</v>
      </c>
      <c r="M24" s="164"/>
      <c r="N24" s="164"/>
      <c r="O24" s="164"/>
      <c r="P24" s="164"/>
    </row>
    <row r="25" spans="2:16" ht="13.5" customHeight="1" x14ac:dyDescent="0.35">
      <c r="B25" s="165"/>
      <c r="C25" s="112"/>
      <c r="D25" s="112"/>
      <c r="E25" s="109" t="s">
        <v>170</v>
      </c>
      <c r="F25" s="164"/>
      <c r="G25" s="164"/>
      <c r="H25" s="164"/>
      <c r="I25" s="164"/>
      <c r="J25" s="102"/>
      <c r="K25" s="102"/>
      <c r="L25" s="36" t="s">
        <v>49</v>
      </c>
      <c r="M25" s="164"/>
      <c r="N25" s="164"/>
      <c r="O25" s="164"/>
      <c r="P25" s="164"/>
    </row>
    <row r="26" spans="2:16" ht="13.5" customHeight="1" x14ac:dyDescent="0.35">
      <c r="B26" s="165"/>
      <c r="C26" s="102">
        <v>0.34791666666666665</v>
      </c>
      <c r="D26" s="102">
        <v>0.35</v>
      </c>
      <c r="E26" s="109" t="s">
        <v>164</v>
      </c>
      <c r="F26" s="164" t="s">
        <v>190</v>
      </c>
      <c r="G26" s="164"/>
      <c r="H26" s="164"/>
      <c r="I26" s="164"/>
      <c r="J26" s="102"/>
      <c r="K26" s="102"/>
      <c r="L26" s="36" t="s">
        <v>176</v>
      </c>
      <c r="M26" s="164"/>
      <c r="N26" s="164"/>
      <c r="O26" s="164"/>
      <c r="P26" s="16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6" t="s">
        <v>50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0.21944444444444444</v>
      </c>
      <c r="D30" s="43"/>
      <c r="E30" s="43"/>
      <c r="F30" s="43"/>
      <c r="G30" s="43">
        <v>0.19027777777777777</v>
      </c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0.40972222222222221</v>
      </c>
    </row>
    <row r="31" spans="2:16" ht="14.1" customHeight="1" x14ac:dyDescent="0.35">
      <c r="B31" s="37" t="s">
        <v>169</v>
      </c>
      <c r="C31" s="47">
        <v>0.21944444444444444</v>
      </c>
      <c r="D31" s="7"/>
      <c r="E31" s="7"/>
      <c r="F31" s="7"/>
      <c r="G31" s="7">
        <v>0.19236111111111112</v>
      </c>
      <c r="H31" s="7"/>
      <c r="I31" s="7"/>
      <c r="J31" s="7"/>
      <c r="K31" s="7">
        <v>1.7361111111111112E-2</v>
      </c>
      <c r="L31" s="7"/>
      <c r="M31" s="7"/>
      <c r="N31" s="7"/>
      <c r="O31" s="48"/>
      <c r="P31" s="46">
        <f>SUM(C31:N31)</f>
        <v>0.42916666666666664</v>
      </c>
    </row>
    <row r="32" spans="2:16" ht="14.1" customHeight="1" x14ac:dyDescent="0.35">
      <c r="B32" s="37" t="s">
        <v>65</v>
      </c>
      <c r="C32" s="49">
        <v>0.15138888888888888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0.15138888888888888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6.8055555555555564E-2</v>
      </c>
      <c r="D34" s="106">
        <f t="shared" ref="D34:P34" si="1">D31-D32-D33</f>
        <v>0</v>
      </c>
      <c r="E34" s="106">
        <f t="shared" si="1"/>
        <v>0</v>
      </c>
      <c r="F34" s="106">
        <f t="shared" si="1"/>
        <v>0</v>
      </c>
      <c r="G34" s="106">
        <f t="shared" si="1"/>
        <v>0.19236111111111112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1.7361111111111112E-2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0.27777777777777779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1" t="s">
        <v>67</v>
      </c>
      <c r="C36" s="154"/>
      <c r="D36" s="155"/>
      <c r="E36" s="154"/>
      <c r="F36" s="155"/>
      <c r="G36" s="154"/>
      <c r="H36" s="155"/>
      <c r="I36" s="154"/>
      <c r="J36" s="155"/>
      <c r="K36" s="154"/>
      <c r="L36" s="155"/>
      <c r="M36" s="154"/>
      <c r="N36" s="155"/>
      <c r="O36" s="150"/>
      <c r="P36" s="150"/>
    </row>
    <row r="37" spans="2:16" ht="18" customHeight="1" x14ac:dyDescent="0.35">
      <c r="B37" s="152"/>
      <c r="C37" s="154" t="s">
        <v>188</v>
      </c>
      <c r="D37" s="155"/>
      <c r="E37" s="150"/>
      <c r="F37" s="150"/>
      <c r="G37" s="150"/>
      <c r="H37" s="150"/>
      <c r="I37" s="150"/>
      <c r="J37" s="150"/>
      <c r="K37" s="150"/>
      <c r="L37" s="150"/>
      <c r="M37" s="154"/>
      <c r="N37" s="155"/>
      <c r="O37" s="150"/>
      <c r="P37" s="150"/>
    </row>
    <row r="38" spans="2:16" ht="18" customHeight="1" x14ac:dyDescent="0.35">
      <c r="B38" s="152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2:16" ht="18" customHeight="1" x14ac:dyDescent="0.35">
      <c r="B39" s="152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</row>
    <row r="40" spans="2:16" ht="18" customHeight="1" x14ac:dyDescent="0.35">
      <c r="B40" s="152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</row>
    <row r="41" spans="2:16" ht="18" customHeight="1" x14ac:dyDescent="0.35">
      <c r="B41" s="153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24" t="s">
        <v>191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5" t="s">
        <v>194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6" t="s">
        <v>192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6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47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9"/>
    </row>
    <row r="49" spans="2:16" ht="14.1" customHeight="1" x14ac:dyDescent="0.35">
      <c r="B49" s="14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1489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76" t="s">
        <v>69</v>
      </c>
      <c r="C56" s="17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77" t="s">
        <v>70</v>
      </c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9"/>
      <c r="N57" s="180" t="s">
        <v>71</v>
      </c>
      <c r="O57" s="178"/>
      <c r="P57" s="181"/>
    </row>
    <row r="58" spans="2:16" ht="17.100000000000001" customHeight="1" x14ac:dyDescent="0.35">
      <c r="B58" s="182" t="s">
        <v>72</v>
      </c>
      <c r="C58" s="183"/>
      <c r="D58" s="184"/>
      <c r="E58" s="182" t="s">
        <v>73</v>
      </c>
      <c r="F58" s="183"/>
      <c r="G58" s="184"/>
      <c r="H58" s="183" t="s">
        <v>74</v>
      </c>
      <c r="I58" s="183"/>
      <c r="J58" s="183"/>
      <c r="K58" s="185" t="s">
        <v>75</v>
      </c>
      <c r="L58" s="183"/>
      <c r="M58" s="186"/>
      <c r="N58" s="187"/>
      <c r="O58" s="183"/>
      <c r="P58" s="188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 t="b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 t="b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1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1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-160.69999999999999</v>
      </c>
      <c r="D72" s="60">
        <v>-162.19999999999999</v>
      </c>
      <c r="E72" s="96" t="s">
        <v>118</v>
      </c>
      <c r="F72" s="60">
        <v>22.7</v>
      </c>
      <c r="G72" s="60">
        <v>20.9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-155.80000000000001</v>
      </c>
      <c r="D73" s="60">
        <v>-157.6</v>
      </c>
      <c r="E73" s="98" t="s">
        <v>122</v>
      </c>
      <c r="F73" s="60">
        <v>32.299999999999997</v>
      </c>
      <c r="G73" s="60">
        <v>35.700000000000003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2</v>
      </c>
      <c r="Q73" s="103"/>
    </row>
    <row r="74" spans="2:17" ht="20.100000000000001" customHeight="1" x14ac:dyDescent="0.35">
      <c r="B74" s="96" t="s">
        <v>126</v>
      </c>
      <c r="C74" s="60">
        <v>-209.7</v>
      </c>
      <c r="D74" s="60">
        <v>-210.7</v>
      </c>
      <c r="E74" s="98" t="s">
        <v>127</v>
      </c>
      <c r="F74" s="116">
        <v>10</v>
      </c>
      <c r="G74" s="116">
        <v>10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-123.4</v>
      </c>
      <c r="D75" s="60">
        <v>-128</v>
      </c>
      <c r="E75" s="98" t="s">
        <v>132</v>
      </c>
      <c r="F75" s="116">
        <v>40</v>
      </c>
      <c r="G75" s="116">
        <v>40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33.200000000000003</v>
      </c>
      <c r="D76" s="60">
        <v>31.4</v>
      </c>
      <c r="E76" s="98" t="s">
        <v>137</v>
      </c>
      <c r="F76" s="116">
        <v>45</v>
      </c>
      <c r="G76" s="116">
        <v>45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30.9</v>
      </c>
      <c r="D77" s="60">
        <v>29.1</v>
      </c>
      <c r="E77" s="98" t="s">
        <v>142</v>
      </c>
      <c r="F77" s="116">
        <v>255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26.4</v>
      </c>
      <c r="D78" s="60">
        <v>24.6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24.9</v>
      </c>
      <c r="D79" s="60">
        <v>23</v>
      </c>
      <c r="E79" s="96" t="s">
        <v>152</v>
      </c>
      <c r="F79" s="60">
        <v>16.899999999999999</v>
      </c>
      <c r="G79" s="60">
        <v>13.8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5.9499999999999998E-6</v>
      </c>
      <c r="D80" s="115">
        <v>4.95E-6</v>
      </c>
      <c r="E80" s="98" t="s">
        <v>157</v>
      </c>
      <c r="F80" s="60">
        <v>45.6</v>
      </c>
      <c r="G80" s="60">
        <v>60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0" t="s">
        <v>161</v>
      </c>
      <c r="C84" s="160"/>
    </row>
    <row r="85" spans="2:16" ht="15" customHeight="1" x14ac:dyDescent="0.35">
      <c r="B85" s="161" t="s">
        <v>185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35">
      <c r="B86" s="167"/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</row>
    <row r="87" spans="2:16" ht="15" customHeight="1" x14ac:dyDescent="0.3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35">
      <c r="B88" s="167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9"/>
    </row>
    <row r="89" spans="2:16" ht="15" customHeight="1" x14ac:dyDescent="0.35">
      <c r="B89" s="167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9"/>
    </row>
    <row r="90" spans="2:16" ht="15" customHeight="1" x14ac:dyDescent="0.35">
      <c r="B90" s="167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9"/>
    </row>
    <row r="91" spans="2:16" ht="15" customHeight="1" x14ac:dyDescent="0.35">
      <c r="B91" s="167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9"/>
    </row>
    <row r="92" spans="2:16" ht="15" customHeight="1" x14ac:dyDescent="0.35">
      <c r="B92" s="167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9"/>
    </row>
    <row r="93" spans="2:16" ht="15" customHeight="1" x14ac:dyDescent="0.35">
      <c r="B93" s="167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9"/>
    </row>
    <row r="94" spans="2:16" ht="15" customHeight="1" x14ac:dyDescent="0.35">
      <c r="B94" s="167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9"/>
    </row>
    <row r="95" spans="2:16" ht="15" customHeight="1" x14ac:dyDescent="0.35">
      <c r="B95" s="167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9"/>
    </row>
    <row r="96" spans="2:16" ht="15" customHeight="1" x14ac:dyDescent="0.35">
      <c r="B96" s="167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9"/>
    </row>
    <row r="97" spans="2:16" ht="15" customHeight="1" x14ac:dyDescent="0.35">
      <c r="B97" s="167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9"/>
    </row>
    <row r="98" spans="2:16" ht="15" customHeight="1" x14ac:dyDescent="0.35">
      <c r="B98" s="167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9"/>
    </row>
    <row r="99" spans="2:16" ht="15" customHeight="1" x14ac:dyDescent="0.35">
      <c r="B99" s="170"/>
      <c r="C99" s="171"/>
      <c r="D99" s="171"/>
      <c r="E99" s="171"/>
      <c r="F99" s="171"/>
      <c r="G99" s="171"/>
      <c r="H99" s="171"/>
      <c r="I99" s="171"/>
      <c r="J99" s="171"/>
      <c r="K99" s="171"/>
      <c r="L99" s="171"/>
      <c r="M99" s="171"/>
      <c r="N99" s="171"/>
      <c r="O99" s="171"/>
      <c r="P99" s="172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2025-04-08T18:05:33Z</dcterms:modified>
</cp:coreProperties>
</file>