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3527D222-D9AA-41FA-8561-F397B7144587}" xr6:coauthVersionLast="47" xr6:coauthVersionMax="47" xr10:uidLastSave="{00000000-0000-0000-0000-000000000000}"/>
  <bookViews>
    <workbookView xWindow="25848" yWindow="13128" windowWidth="1788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<sst xmlns="http://schemas.openxmlformats.org/spreadsheetml/2006/main" count="212" uniqueCount="199">
  <si>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</si>
  <si>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</si>
  <si>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</si>
  <si>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</si>
  <si>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</si>
  <si>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</si>
  <si>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</si>
  <si>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</si>
  <si>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</si>
  <si>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</si>
  <si>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</si>
  <si>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</si>
  <si>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</si>
  <si>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</si>
  <si>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</si>
  <si>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</si>
  <si>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</si>
  <si>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</si>
  <si>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</si>
  <si>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</si>
  <si>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</si>
  <si>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</si>
  <si>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</si>
  <si>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</si>
  <si>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</si>
  <si>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</si>
  <si>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</si>
  <si>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</si>
  <si>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</si>
  <si>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</si>
  <si>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</si>
  <si>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</si>
  <si>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</si>
  <si>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</si>
  <si>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</si>
  <si>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</si>
  <si>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</si>
  <si>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</si>
  <si>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</si>
  <si>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</si>
  <si>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</si>
  <si>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</si>
  <si>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</si>
  <si>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</si>
  <si>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</si>
  <si>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</si>
  <si>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</si>
  <si>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</si>
  <si>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</si>
  <si>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</si>
  <si>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</si>
  <si>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</si>
  <si>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</si>
  <si>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</si>
  <si>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</si>
  <si>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</si>
  <si>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</si>
  <si>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</si>
  <si>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</si>
  <si>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</si>
  <si>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</si>
  <si>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</si>
  <si>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</si>
  <si>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</si>
  <si>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</si>
  <si>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</si>
  <si>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</si>
  <si>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</si>
  <si>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</si>
  <si>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</si>
  <si>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</si>
  <si>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</si>
  <si>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</si>
  <si>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</si>
  <si>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</si>
  <si>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</si>
  <si>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</si>
  <si>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</si>
  <si>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</si>
  <si>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</si>
  <si>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</si>
  <si>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</si>
  <si>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</si>
  <si>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</si>
  <si>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</si>
  <si>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</si>
  <si>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</si>
  <si>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</si>
  <si>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</si>
  <si>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</si>
  <si>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</si>
  <si>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</si>
  <si>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</si>
  <si>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</si>
  <si>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</si>
  <si>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</si>
  <si>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</si>
  <si>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</si>
  <si>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</si>
  <si>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</si>
  <si>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</si>
  <si>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</si>
  <si>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</si>
  <si>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</si>
  <si>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</si>
  <si>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</si>
  <si>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</si>
  <si>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</si>
  <si>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</si>
  <si>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</si>
  <si>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</si>
  <si>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</si>
  <si>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</si>
  <si>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</si>
  <si>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</si>
  <si>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</si>
  <si>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</si>
  <si>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</si>
  <si>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</si>
  <si>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</si>
  <si>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</si>
  <si>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</si>
  <si>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</si>
  <si>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</si>
  <si>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</si>
  <si>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</si>
  <si>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</si>
  <si>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</si>
  <si>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</si>
  <si>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</si>
  <si>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</si>
  <si>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</si>
  <si>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</si>
  <si>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</si>
  <si>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</si>
  <si>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</si>
  <si>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</si>
  <si>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</si>
  <si>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</si>
  <si>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</si>
  <si>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</si>
  <si>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</si>
  <si>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</si>
  <si>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</si>
  <si>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</si>
  <si>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</si>
  <si>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</si>
  <si>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</si>
  <si>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</si>
  <si>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</si>
  <si>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</si>
  <si>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</si>
  <si>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</si>
  <si>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</si>
  <si>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</si>
  <si>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</si>
  <si>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</si>
  <si>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</si>
  <si>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</si>
  <si>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</si>
  <si>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</si>
  <si>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</si>
  <si>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</si>
  <si>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</si>
  <si>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</si>
  <si>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</si>
  <si>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</si>
  <si>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</si>
  <si>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</si>
  <si>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</si>
  <si>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</si>
  <si>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</si>
  <si>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</si>
  <si>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</si>
  <si>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</si>
  <si>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</si>
  <si>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</si>
  <si>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</si>
  <si>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</si>
  <si>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</si>
  <si>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</si>
  <si>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</si>
  <si>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</si>
  <si>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KSP</t>
    <phoneticPr fontId="3" type="noConversion"/>
  </si>
  <si>
    <t>BLG</t>
    <phoneticPr fontId="3" type="noConversion"/>
  </si>
  <si>
    <t>I_007111</t>
    <phoneticPr fontId="3" type="noConversion"/>
  </si>
  <si>
    <t>ENG-KSPT</t>
    <phoneticPr fontId="3" type="noConversion"/>
  </si>
  <si>
    <t>ENG</t>
    <phoneticPr fontId="3" type="noConversion"/>
  </si>
  <si>
    <t>T_007154-007155:M</t>
    <phoneticPr fontId="3" type="noConversion"/>
  </si>
  <si>
    <t>NNW</t>
    <phoneticPr fontId="3" type="noConversion"/>
  </si>
  <si>
    <t>NE</t>
    <phoneticPr fontId="3" type="noConversion"/>
  </si>
  <si>
    <t>WSW</t>
    <phoneticPr fontId="3" type="noConversion"/>
  </si>
  <si>
    <t>-</t>
    <phoneticPr fontId="3" type="noConversion"/>
  </si>
  <si>
    <t>E_007063-007071</t>
    <phoneticPr fontId="3" type="noConversion"/>
  </si>
  <si>
    <t>돔 닫을 때 돔 윗 셔터 하단부분에서 알 수 없는 소음 발생 / 돔 셔터 열고 닫을때 수동으로 개폐</t>
    <phoneticPr fontId="3" type="noConversion"/>
  </si>
  <si>
    <t>27s/29k 15s/22k 10s/22k</t>
    <phoneticPr fontId="3" type="noConversion"/>
  </si>
  <si>
    <t>22s/22k 17s/27k 10s/23k 7s/24k</t>
    <phoneticPr fontId="3" type="noConversion"/>
  </si>
  <si>
    <t>[08:20] 돔 셔터 소음으로 인한 정비로 관측 중지 / [10:30] 관측 재개 / 오후 flat 건너뜀</t>
    <phoneticPr fontId="3" type="noConversion"/>
  </si>
  <si>
    <t>E_007063-007071 ENG시간에 KSPT ToO과제 오늘까지 관측예정으로 잘못 알고 관측함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</si>
</sst>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22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45750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88.417618270799352</v>
      </c>
      <c r="M3" s="148"/>
      <c r="N3" s="62" t="s">
        <v>3</v>
      </c>
      <c r="O3" s="148">
        <f>(P31-P33)/P31*100</f>
        <v>88.417618270799352</v>
      </c>
      <c r="P3" s="148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0.38750000000000001</v>
      </c>
      <c r="D9" s="8" t="s">
        <v>192</v>
      </c>
      <c r="E9" s="8">
        <v>15.5</v>
      </c>
      <c r="F9" s="8">
        <v>45.5</v>
      </c>
      <c r="G9" s="36" t="s">
        <v>189</v>
      </c>
      <c r="H9" s="8">
        <v>1.1000000000000001</v>
      </c>
      <c r="I9" s="36">
        <v>28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1.4</v>
      </c>
      <c r="E10" s="8">
        <v>15.4</v>
      </c>
      <c r="F10" s="8">
        <v>37.299999999999997</v>
      </c>
      <c r="G10" s="36" t="s">
        <v>190</v>
      </c>
      <c r="H10" s="8">
        <v>0.9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0.79097222222222219</v>
      </c>
      <c r="D11" s="15">
        <v>1.5</v>
      </c>
      <c r="E11" s="15">
        <v>15</v>
      </c>
      <c r="F11" s="15">
        <v>43.2</v>
      </c>
      <c r="G11" s="36" t="s">
        <v>191</v>
      </c>
      <c r="H11" s="15">
        <v>1.3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24.403472222222224</v>
      </c>
      <c r="D12" s="19">
        <f>AVERAGE(D9:D11)</f>
        <v>1.45</v>
      </c>
      <c r="E12" s="19">
        <f>AVERAGE(E9:E11)</f>
        <v>15.299999999999999</v>
      </c>
      <c r="F12" s="20">
        <f>AVERAGE(F9:F11)</f>
        <v>42</v>
      </c>
      <c r="G12" s="21"/>
      <c r="H12" s="22">
        <f>AVERAGE(H9:H11)</f>
        <v>1.0999999999999999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187</v>
      </c>
      <c r="G16" s="113" t="s">
        <v>186</v>
      </c>
      <c r="H16" s="113" t="s">
        <v>184</v>
      </c>
      <c r="I16" s="27" t="s">
        <v>180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0.34305555555555556</v>
      </c>
      <c r="D17" s="28">
        <v>0.34375</v>
      </c>
      <c r="E17" s="28">
        <v>0.44097222222222221</v>
      </c>
      <c r="F17" s="28">
        <v>0.47152777777777777</v>
      </c>
      <c r="G17" s="28">
        <v>0.56736111111111109</v>
      </c>
      <c r="H17" s="28">
        <v>0.58958333333333335</v>
      </c>
      <c r="I17" s="28">
        <v>0.82013888888888886</v>
      </c>
      <c r="J17" s="28"/>
      <c r="K17" s="28"/>
      <c r="L17" s="28"/>
      <c r="M17" s="28"/>
      <c r="N17" s="28"/>
      <c r="O17" s="28"/>
      <c r="P17" s="28">
        <v>0.83333333333333337</v>
      </c>
    </row>
    <row r="18" spans="2:16" ht="14.1" customHeight="1" x14ac:dyDescent="0.35">
      <c r="B18" s="35" t="s">
        <v>42</v>
      </c>
      <c r="C18" s="27">
        <v>6980</v>
      </c>
      <c r="D18" s="27">
        <v>6981</v>
      </c>
      <c r="E18" s="27">
        <v>6986</v>
      </c>
      <c r="F18" s="27">
        <v>7005</v>
      </c>
      <c r="G18" s="27">
        <v>7063</v>
      </c>
      <c r="H18" s="27">
        <v>7072</v>
      </c>
      <c r="I18" s="27">
        <v>7217</v>
      </c>
      <c r="J18" s="27"/>
      <c r="K18" s="27"/>
      <c r="L18" s="27"/>
      <c r="M18" s="27"/>
      <c r="N18" s="27"/>
      <c r="O18" s="27"/>
      <c r="P18" s="114">
        <v>7230</v>
      </c>
    </row>
    <row r="19" spans="2:16" ht="14.1" customHeight="1" thickBot="1" x14ac:dyDescent="0.4">
      <c r="B19" s="13" t="s">
        <v>43</v>
      </c>
      <c r="C19" s="29"/>
      <c r="D19" s="27">
        <v>6985</v>
      </c>
      <c r="E19" s="30">
        <v>7004</v>
      </c>
      <c r="F19" s="30">
        <v>7062</v>
      </c>
      <c r="G19" s="30">
        <v>7071</v>
      </c>
      <c r="H19" s="30">
        <v>7216</v>
      </c>
      <c r="I19" s="30">
        <v>7229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19</v>
      </c>
      <c r="F20" s="33">
        <f>IF(ISNUMBER(F18),F19-F18+1,"")</f>
        <v>58</v>
      </c>
      <c r="G20" s="33">
        <f>IF(ISNUMBER(G18),G19-G18+1,"")</f>
        <v>9</v>
      </c>
      <c r="H20" s="33">
        <f>IF(ISNUMBER(H18),H19-H18+1,"")</f>
        <v>145</v>
      </c>
      <c r="I20" s="33">
        <f t="shared" ref="I20:O20" si="0">IF(ISNUMBER(I18),I19-I18+1,"")</f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>
        <v>0.82152777777777775</v>
      </c>
      <c r="K24" s="102">
        <v>0.82361111111111107</v>
      </c>
      <c r="L24" s="36" t="s">
        <v>175</v>
      </c>
      <c r="M24" s="153" t="s">
        <v>195</v>
      </c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>
        <v>0.82430555555555551</v>
      </c>
      <c r="K26" s="102">
        <v>0.82777777777777772</v>
      </c>
      <c r="L26" s="36" t="s">
        <v>176</v>
      </c>
      <c r="M26" s="153" t="s">
        <v>196</v>
      </c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0.20347222222222222</v>
      </c>
      <c r="D30" s="43">
        <v>8.3333333333333329E-2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0.11597222222222223</v>
      </c>
      <c r="P30" s="46">
        <f>SUM(C30:J30,L30:N30)</f>
        <v>0.28680555555555554</v>
      </c>
    </row>
    <row r="31" spans="2:16" ht="14.1" customHeight="1" x14ac:dyDescent="0.35">
      <c r="B31" s="37" t="s">
        <v>169</v>
      </c>
      <c r="C31" s="47">
        <v>0.22361111111111112</v>
      </c>
      <c r="D31" s="7">
        <v>0.17986111111111111</v>
      </c>
      <c r="E31" s="7"/>
      <c r="F31" s="7"/>
      <c r="G31" s="7"/>
      <c r="H31" s="7"/>
      <c r="I31" s="7">
        <v>2.2222222222222223E-2</v>
      </c>
      <c r="J31" s="7"/>
      <c r="K31" s="7"/>
      <c r="L31" s="7"/>
      <c r="M31" s="7"/>
      <c r="N31" s="7"/>
      <c r="O31" s="48"/>
      <c r="P31" s="46">
        <f>SUM(C31:N31)</f>
        <v>0.42569444444444443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>
        <v>4.9305555555555554E-2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4.9305555555555554E-2</v>
      </c>
    </row>
    <row r="34" spans="2:16" ht="14.1" customHeight="1" x14ac:dyDescent="0.35">
      <c r="B34" s="105" t="s">
        <v>166</v>
      </c>
      <c r="C34" s="106">
        <f>C31-C32-C33</f>
        <v>0.22361111111111112</v>
      </c>
      <c r="D34" s="106">
        <f t="shared" ref="D34:P34" si="1">D31-D32-D33</f>
        <v>0.13055555555555556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2.2222222222222223E-2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0.37638888888888888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185</v>
      </c>
      <c r="D36" s="144"/>
      <c r="E36" s="143" t="s">
        <v>193</v>
      </c>
      <c r="F36" s="144"/>
      <c r="G36" s="143" t="s">
        <v>188</v>
      </c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197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66" t="s">
        <v>198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35">
      <c r="B49" s="16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79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65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65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85" t="s">
        <v>167</v>
      </c>
      <c r="C53" s="186"/>
      <c r="D53" s="111"/>
      <c r="E53" s="111"/>
      <c r="F53" s="111"/>
      <c r="G53" s="187"/>
      <c r="H53" s="186"/>
      <c r="I53" s="186"/>
      <c r="J53" s="186"/>
      <c r="K53" s="186"/>
      <c r="L53" s="186"/>
      <c r="M53" s="186"/>
      <c r="N53" s="186"/>
      <c r="O53" s="186"/>
      <c r="P53" s="188"/>
    </row>
    <row r="54" spans="2:16" ht="14.1" customHeight="1" thickTop="1" thickBot="1" x14ac:dyDescent="0.4">
      <c r="B54" s="180" t="s">
        <v>179</v>
      </c>
      <c r="C54" s="181"/>
      <c r="D54" s="181"/>
      <c r="E54" s="181"/>
      <c r="F54" s="108">
        <v>916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0" t="s">
        <v>76</v>
      </c>
      <c r="C59" s="160"/>
      <c r="D59" s="58">
        <v>7</v>
      </c>
      <c r="E59" s="170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0" t="s">
        <v>81</v>
      </c>
      <c r="C60" s="160"/>
      <c r="D60" s="58" t="b">
        <v>1</v>
      </c>
      <c r="E60" s="170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0" t="s">
        <v>86</v>
      </c>
      <c r="C61" s="160"/>
      <c r="D61" s="58" t="b">
        <v>1</v>
      </c>
      <c r="E61" s="170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0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0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0" t="s">
        <v>98</v>
      </c>
      <c r="F64" s="160"/>
      <c r="G64" s="58" t="b">
        <v>1</v>
      </c>
      <c r="H64" s="67"/>
      <c r="I64" s="68"/>
      <c r="J64" s="69"/>
      <c r="K64" s="177" t="s">
        <v>99</v>
      </c>
      <c r="L64" s="178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0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1" t="s">
        <v>105</v>
      </c>
      <c r="C69" s="171"/>
      <c r="D69" s="77"/>
      <c r="E69" s="77"/>
      <c r="F69" s="173" t="s">
        <v>106</v>
      </c>
      <c r="G69" s="175" t="s">
        <v>107</v>
      </c>
      <c r="H69" s="77"/>
      <c r="I69" s="171" t="s">
        <v>108</v>
      </c>
      <c r="J69" s="171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2"/>
      <c r="C70" s="172"/>
      <c r="D70" s="81"/>
      <c r="E70" s="82"/>
      <c r="F70" s="174"/>
      <c r="G70" s="176"/>
      <c r="H70" s="83"/>
      <c r="I70" s="172"/>
      <c r="J70" s="172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-160.68899999999999</v>
      </c>
      <c r="D72" s="60">
        <v>-162.29</v>
      </c>
      <c r="E72" s="96" t="s">
        <v>118</v>
      </c>
      <c r="F72" s="60">
        <v>23.19</v>
      </c>
      <c r="G72" s="60">
        <v>20.34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-155.63399999999999</v>
      </c>
      <c r="D73" s="60">
        <v>-157.661</v>
      </c>
      <c r="E73" s="98" t="s">
        <v>122</v>
      </c>
      <c r="F73" s="60">
        <v>34.590000000000003</v>
      </c>
      <c r="G73" s="60">
        <v>36.130000000000003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-208.35499999999999</v>
      </c>
      <c r="D74" s="60">
        <v>-210.23099999999999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-123.71</v>
      </c>
      <c r="D75" s="60">
        <v>-127.55200000000001</v>
      </c>
      <c r="E75" s="98" t="s">
        <v>132</v>
      </c>
      <c r="F75" s="116">
        <v>35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33.503</v>
      </c>
      <c r="D76" s="60">
        <v>31.007000000000001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31.315000000000001</v>
      </c>
      <c r="D77" s="60">
        <v>28.686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26.812000000000001</v>
      </c>
      <c r="D78" s="60">
        <v>24.132999999999999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25.321999999999999</v>
      </c>
      <c r="D79" s="60">
        <v>22.582000000000001</v>
      </c>
      <c r="E79" s="96" t="s">
        <v>152</v>
      </c>
      <c r="F79" s="60">
        <v>16.5</v>
      </c>
      <c r="G79" s="60">
        <v>14.6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4.7999999999999998E-6</v>
      </c>
      <c r="D80" s="115">
        <v>4.5499999999999996E-6</v>
      </c>
      <c r="E80" s="98" t="s">
        <v>157</v>
      </c>
      <c r="F80" s="60">
        <v>54.1</v>
      </c>
      <c r="G80" s="60">
        <v>47.4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182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 t="s">
        <v>194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2025-04-03T20:19:27Z</dcterms:modified>
</cp:coreProperties>
</file>