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3\"/>
    </mc:Choice>
  </mc:AlternateContent>
  <xr:revisionPtr revIDLastSave="0" documentId="13_ncr:1_{6B0524B8-014E-4C48-A41A-99679166EC3C}" xr6:coauthVersionLast="47" xr6:coauthVersionMax="47" xr10:uidLastSave="{00000000-0000-0000-0000-000000000000}"/>
  <bookViews>
    <workbookView xWindow="26700" yWindow="16068" windowWidth="17952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<sst xmlns="http://schemas.openxmlformats.org/spreadsheetml/2006/main" count="204" uniqueCount="189">
  <si>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</si>
  <si>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</si>
  <si>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</si>
  <si>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</si>
  <si>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</si>
  <si>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</si>
  <si>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</si>
  <si>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</si>
  <si>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</si>
  <si>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</si>
  <si>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</si>
  <si>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</si>
  <si>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</si>
  <si>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</si>
  <si>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</si>
  <si>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</si>
  <si>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</si>
  <si>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</si>
  <si>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</si>
  <si>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</si>
  <si>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</si>
  <si>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</si>
  <si>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</si>
  <si>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</si>
  <si>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</si>
  <si>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</si>
  <si>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</si>
  <si>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</si>
  <si>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</si>
  <si>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</si>
  <si>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</si>
  <si>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</si>
  <si>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</si>
  <si>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</si>
  <si>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</si>
  <si>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</si>
  <si>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</si>
  <si>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</si>
  <si>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</si>
  <si>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</si>
  <si>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</si>
  <si>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</si>
  <si>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</si>
  <si>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</si>
  <si>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</si>
  <si>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</si>
  <si>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</si>
  <si>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</si>
  <si>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</si>
  <si>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</si>
  <si>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</si>
  <si>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</si>
  <si>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</si>
  <si>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</si>
  <si>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</si>
  <si>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</si>
  <si>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</si>
  <si>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</si>
  <si>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</si>
  <si>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</si>
  <si>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</si>
  <si>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</si>
  <si>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</si>
  <si>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</si>
  <si>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</si>
  <si>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</si>
  <si>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</si>
  <si>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</si>
  <si>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</si>
  <si>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</si>
  <si>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</si>
  <si>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</si>
  <si>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</si>
  <si>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</si>
  <si>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</si>
  <si>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</si>
  <si>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</si>
  <si>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</si>
  <si>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</si>
  <si>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</si>
  <si>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</si>
  <si>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</si>
  <si>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</si>
  <si>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</si>
  <si>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</si>
  <si>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</si>
  <si>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</si>
  <si>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</si>
  <si>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</si>
  <si>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</si>
  <si>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</si>
  <si>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</si>
  <si>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</si>
  <si>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</si>
  <si>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</si>
  <si>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</si>
  <si>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</si>
  <si>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</si>
  <si>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</si>
  <si>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</si>
  <si>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</si>
  <si>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</si>
  <si>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</si>
  <si>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</si>
  <si>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</si>
  <si>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</si>
  <si>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</si>
  <si>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</si>
  <si>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</si>
  <si>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</si>
  <si>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</si>
  <si>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</si>
  <si>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</si>
  <si>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</si>
  <si>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</si>
  <si>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</si>
  <si>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</si>
  <si>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</si>
  <si>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</si>
  <si>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</si>
  <si>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</si>
  <si>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</si>
  <si>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</si>
  <si>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</si>
  <si>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</si>
  <si>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</si>
  <si>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</si>
  <si>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</si>
  <si>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</si>
  <si>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</si>
  <si>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</si>
  <si>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</si>
  <si>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</si>
  <si>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</si>
  <si>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</si>
  <si>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</si>
  <si>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</si>
  <si>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</si>
  <si>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</si>
  <si>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</si>
  <si>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</si>
  <si>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</si>
  <si>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</si>
  <si>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</si>
  <si>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</si>
  <si>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</si>
  <si>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</si>
  <si>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</si>
  <si>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</si>
  <si>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</si>
  <si>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</si>
  <si>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</si>
  <si>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</si>
  <si>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</si>
  <si>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</si>
  <si>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</si>
  <si>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</si>
  <si>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</si>
  <si>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</si>
  <si>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</si>
  <si>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</si>
  <si>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</si>
  <si>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</si>
  <si>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</si>
  <si>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</si>
  <si>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</si>
  <si>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</si>
  <si>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</si>
  <si>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</si>
  <si>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</si>
  <si>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</si>
  <si>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</si>
  <si>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</si>
  <si>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</si>
  <si>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</si>
  <si>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</si>
  <si>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</si>
  <si>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</si>
  <si>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</si>
  <si>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</si>
  <si>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</si>
  <si>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두원재</t>
    <phoneticPr fontId="3" type="noConversion"/>
  </si>
  <si>
    <t>월령 40% 이하으로 방풍막 연결 해제</t>
    <phoneticPr fontId="3" type="noConversion"/>
  </si>
  <si>
    <t>-</t>
    <phoneticPr fontId="3" type="noConversion"/>
  </si>
  <si>
    <t>[18:50] 짙은 구름과 높은 습도(vaisala 83% / 2.3m 95%)으로 인한 관측 종료 / 오전 flat 건너뜀</t>
    <phoneticPr fontId="3" type="noConversion"/>
  </si>
  <si>
    <t>[08:20] 짙은 구름으로 인한 관측 중지 / 오후 flat 건너뜀</t>
    <phoneticPr fontId="3" type="noConversion"/>
  </si>
  <si>
    <t>ESE</t>
    <phoneticPr fontId="3" type="noConversion"/>
  </si>
  <si>
    <t>NNW</t>
    <phoneticPr fontId="3" type="noConversion"/>
  </si>
  <si>
    <t>SE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</si>
</sst>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checked="Checked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zoomScale="145" zoomScaleNormal="145" workbookViewId="0">
      <selection activeCell="D81" sqref="D81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45743</v>
      </c>
      <c r="D3" s="158"/>
      <c r="E3" s="1"/>
      <c r="F3" s="1"/>
      <c r="G3" s="1"/>
      <c r="H3" s="1"/>
      <c r="I3" s="1"/>
      <c r="J3" s="1"/>
      <c r="K3" s="62" t="s">
        <v>2</v>
      </c>
      <c r="L3" s="159">
        <f>(P31-(P32+P33))/P31*100</f>
        <v>0</v>
      </c>
      <c r="M3" s="159"/>
      <c r="N3" s="62" t="s">
        <v>3</v>
      </c>
      <c r="O3" s="159">
        <f>(P31-P33)/P31*100</f>
        <v>100</v>
      </c>
      <c r="P3" s="159"/>
    </row>
    <row r="4" spans="2:16" ht="14.25" customHeight="1" x14ac:dyDescent="0.3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0.39374999999999999</v>
      </c>
      <c r="D9" s="8" t="s">
        <v>183</v>
      </c>
      <c r="E9" s="8">
        <v>15.1</v>
      </c>
      <c r="F9" s="8">
        <v>74.900000000000006</v>
      </c>
      <c r="G9" s="36" t="s">
        <v>186</v>
      </c>
      <c r="H9" s="8">
        <v>6.8</v>
      </c>
      <c r="I9" s="36">
        <v>3.4</v>
      </c>
      <c r="J9" s="9">
        <f>IF(L9, 1, 0) + IF(M9, 2, 0) + IF(N9, 4, 0) + IF(O9, 8, 0) + IF(P9, 16, 0)</f>
        <v>24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1</v>
      </c>
    </row>
    <row r="10" spans="2:16" ht="14.25" customHeight="1" x14ac:dyDescent="0.35">
      <c r="B10" s="35" t="s">
        <v>22</v>
      </c>
      <c r="C10" s="7">
        <v>0.58333333333333337</v>
      </c>
      <c r="D10" s="8" t="s">
        <v>183</v>
      </c>
      <c r="E10" s="8">
        <v>14.1</v>
      </c>
      <c r="F10" s="8">
        <v>75.2</v>
      </c>
      <c r="G10" s="36" t="s">
        <v>187</v>
      </c>
      <c r="H10" s="8">
        <v>5.2</v>
      </c>
      <c r="I10" s="11"/>
      <c r="J10" s="9">
        <f>IF(L10, 1, 0) + IF(M10, 2, 0) + IF(N10, 4, 0) + IF(O10, 8, 0) + IF(P10, 16, 0)</f>
        <v>24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1</v>
      </c>
    </row>
    <row r="11" spans="2:16" ht="14.25" customHeight="1" thickBot="1" x14ac:dyDescent="0.4">
      <c r="B11" s="13" t="s">
        <v>23</v>
      </c>
      <c r="C11" s="14">
        <v>0.78749999999999998</v>
      </c>
      <c r="D11" s="15" t="s">
        <v>183</v>
      </c>
      <c r="E11" s="15">
        <v>13.3</v>
      </c>
      <c r="F11" s="15">
        <v>83.6</v>
      </c>
      <c r="G11" s="36" t="s">
        <v>188</v>
      </c>
      <c r="H11" s="15">
        <v>9.1999999999999993</v>
      </c>
      <c r="I11" s="16"/>
      <c r="J11" s="9">
        <f>IF(L11, 1, 0) + IF(M11, 2, 0) + IF(N11, 4, 0) + IF(O11, 8, 0) + IF(P11, 16, 0)</f>
        <v>12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24.393750000000001</v>
      </c>
      <c r="D12" s="19" t="e">
        <f>AVERAGE(D9:D11)</f>
        <v>#DIV/0!</v>
      </c>
      <c r="E12" s="19">
        <f>AVERAGE(E9:E11)</f>
        <v>14.166666666666666</v>
      </c>
      <c r="F12" s="20">
        <f>AVERAGE(F9:F11)</f>
        <v>77.900000000000006</v>
      </c>
      <c r="G12" s="21"/>
      <c r="H12" s="22">
        <f>AVERAGE(H9:H11)</f>
        <v>7.0666666666666664</v>
      </c>
      <c r="I12" s="23"/>
      <c r="J12" s="24">
        <f>AVERAGE(J9:J11)</f>
        <v>20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180</v>
      </c>
      <c r="F16" s="27"/>
      <c r="G16" s="113"/>
      <c r="H16" s="113"/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0.34305555555555556</v>
      </c>
      <c r="D17" s="28">
        <v>0.34444444444444444</v>
      </c>
      <c r="E17" s="28">
        <v>0.78333333333333333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0.78749999999999998</v>
      </c>
    </row>
    <row r="18" spans="2:16" ht="14.1" customHeight="1" x14ac:dyDescent="0.35">
      <c r="B18" s="35" t="s">
        <v>42</v>
      </c>
      <c r="C18" s="27">
        <v>6321</v>
      </c>
      <c r="D18" s="27">
        <v>6322</v>
      </c>
      <c r="E18" s="27">
        <v>6327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114">
        <v>6332</v>
      </c>
    </row>
    <row r="19" spans="2:16" ht="14.1" customHeight="1" thickBot="1" x14ac:dyDescent="0.4">
      <c r="B19" s="13" t="s">
        <v>43</v>
      </c>
      <c r="C19" s="29"/>
      <c r="D19" s="27">
        <v>6326</v>
      </c>
      <c r="E19" s="30">
        <v>6331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5</v>
      </c>
      <c r="F20" s="33" t="str">
        <f>IF(ISNUMBER(F18),F19-F18+1,"")</f>
        <v/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2"/>
      <c r="D23" s="112"/>
      <c r="E23" s="36" t="s">
        <v>48</v>
      </c>
      <c r="F23" s="164"/>
      <c r="G23" s="164"/>
      <c r="H23" s="164"/>
      <c r="I23" s="164"/>
      <c r="J23" s="102"/>
      <c r="K23" s="102"/>
      <c r="L23" s="112" t="s">
        <v>164</v>
      </c>
      <c r="M23" s="164"/>
      <c r="N23" s="164"/>
      <c r="O23" s="164"/>
      <c r="P23" s="164"/>
    </row>
    <row r="24" spans="2:16" ht="13.5" customHeight="1" x14ac:dyDescent="0.35">
      <c r="B24" s="165"/>
      <c r="C24" s="102"/>
      <c r="D24" s="102"/>
      <c r="E24" s="109" t="s">
        <v>177</v>
      </c>
      <c r="F24" s="164"/>
      <c r="G24" s="164"/>
      <c r="H24" s="164"/>
      <c r="I24" s="164"/>
      <c r="J24" s="102"/>
      <c r="K24" s="102"/>
      <c r="L24" s="36" t="s">
        <v>175</v>
      </c>
      <c r="M24" s="164"/>
      <c r="N24" s="164"/>
      <c r="O24" s="164"/>
      <c r="P24" s="164"/>
    </row>
    <row r="25" spans="2:16" ht="13.5" customHeight="1" x14ac:dyDescent="0.35">
      <c r="B25" s="165"/>
      <c r="C25" s="112"/>
      <c r="D25" s="112"/>
      <c r="E25" s="109" t="s">
        <v>170</v>
      </c>
      <c r="F25" s="164"/>
      <c r="G25" s="164"/>
      <c r="H25" s="164"/>
      <c r="I25" s="164"/>
      <c r="J25" s="102"/>
      <c r="K25" s="102"/>
      <c r="L25" s="36" t="s">
        <v>49</v>
      </c>
      <c r="M25" s="164"/>
      <c r="N25" s="164"/>
      <c r="O25" s="164"/>
      <c r="P25" s="164"/>
    </row>
    <row r="26" spans="2:16" ht="13.5" customHeight="1" x14ac:dyDescent="0.35">
      <c r="B26" s="165"/>
      <c r="C26" s="102"/>
      <c r="D26" s="102"/>
      <c r="E26" s="109" t="s">
        <v>164</v>
      </c>
      <c r="F26" s="164"/>
      <c r="G26" s="164"/>
      <c r="H26" s="164"/>
      <c r="I26" s="164"/>
      <c r="J26" s="102"/>
      <c r="K26" s="102"/>
      <c r="L26" s="36" t="s">
        <v>176</v>
      </c>
      <c r="M26" s="164"/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0.18055555555555555</v>
      </c>
      <c r="D30" s="43"/>
      <c r="E30" s="43"/>
      <c r="F30" s="43"/>
      <c r="G30" s="43">
        <v>0.21319444444444444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0.39374999999999999</v>
      </c>
    </row>
    <row r="31" spans="2:16" ht="14.1" customHeight="1" x14ac:dyDescent="0.35">
      <c r="B31" s="37" t="s">
        <v>169</v>
      </c>
      <c r="C31" s="47">
        <v>0.18055555555555555</v>
      </c>
      <c r="D31" s="7"/>
      <c r="E31" s="7"/>
      <c r="F31" s="7"/>
      <c r="G31" s="7">
        <v>0.21319444444444444</v>
      </c>
      <c r="H31" s="7"/>
      <c r="I31" s="7"/>
      <c r="J31" s="7"/>
      <c r="K31" s="7"/>
      <c r="L31" s="7"/>
      <c r="M31" s="7"/>
      <c r="N31" s="7"/>
      <c r="O31" s="48"/>
      <c r="P31" s="46">
        <f>SUM(C31:N31)</f>
        <v>0.39374999999999999</v>
      </c>
    </row>
    <row r="32" spans="2:16" ht="14.1" customHeight="1" x14ac:dyDescent="0.35">
      <c r="B32" s="37" t="s">
        <v>65</v>
      </c>
      <c r="C32" s="49">
        <v>0.18055555555555555</v>
      </c>
      <c r="D32" s="50"/>
      <c r="E32" s="50"/>
      <c r="F32" s="50"/>
      <c r="G32" s="50">
        <v>0.21319444444444444</v>
      </c>
      <c r="H32" s="50"/>
      <c r="I32" s="50"/>
      <c r="J32" s="50"/>
      <c r="K32" s="50"/>
      <c r="L32" s="50"/>
      <c r="M32" s="50"/>
      <c r="N32" s="50"/>
      <c r="O32" s="51"/>
      <c r="P32" s="46">
        <f>SUM(C32:N32)</f>
        <v>0.39374999999999999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</v>
      </c>
      <c r="D34" s="106">
        <f t="shared" ref="D34:P34" si="1">D31-D32-D33</f>
        <v>0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0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1" t="s">
        <v>67</v>
      </c>
      <c r="C36" s="154"/>
      <c r="D36" s="155"/>
      <c r="E36" s="154"/>
      <c r="F36" s="155"/>
      <c r="G36" s="154"/>
      <c r="H36" s="155"/>
      <c r="I36" s="154"/>
      <c r="J36" s="155"/>
      <c r="K36" s="154"/>
      <c r="L36" s="155"/>
      <c r="M36" s="154"/>
      <c r="N36" s="155"/>
      <c r="O36" s="150"/>
      <c r="P36" s="150"/>
    </row>
    <row r="37" spans="2:16" ht="18" customHeight="1" x14ac:dyDescent="0.35">
      <c r="B37" s="152"/>
      <c r="C37" s="154"/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24" t="s">
        <v>185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5" t="s">
        <v>184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6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6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47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594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76" t="s">
        <v>69</v>
      </c>
      <c r="C56" s="17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77" t="s">
        <v>70</v>
      </c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9"/>
      <c r="N57" s="180" t="s">
        <v>71</v>
      </c>
      <c r="O57" s="178"/>
      <c r="P57" s="181"/>
    </row>
    <row r="58" spans="2:16" ht="17.100000000000001" customHeight="1" x14ac:dyDescent="0.35">
      <c r="B58" s="182" t="s">
        <v>72</v>
      </c>
      <c r="C58" s="183"/>
      <c r="D58" s="184"/>
      <c r="E58" s="182" t="s">
        <v>73</v>
      </c>
      <c r="F58" s="183"/>
      <c r="G58" s="184"/>
      <c r="H58" s="183" t="s">
        <v>74</v>
      </c>
      <c r="I58" s="183"/>
      <c r="J58" s="183"/>
      <c r="K58" s="185" t="s">
        <v>75</v>
      </c>
      <c r="L58" s="183"/>
      <c r="M58" s="186"/>
      <c r="N58" s="187"/>
      <c r="O58" s="183"/>
      <c r="P58" s="188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 t="b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 t="b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-161.40700000000001</v>
      </c>
      <c r="D72" s="60">
        <v>-161.09700000000001</v>
      </c>
      <c r="E72" s="96" t="s">
        <v>118</v>
      </c>
      <c r="F72" s="60">
        <v>22.64</v>
      </c>
      <c r="G72" s="60">
        <v>22.24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-156.70599999999999</v>
      </c>
      <c r="D73" s="60">
        <v>-156.32499999999999</v>
      </c>
      <c r="E73" s="98" t="s">
        <v>122</v>
      </c>
      <c r="F73" s="60">
        <v>38.99</v>
      </c>
      <c r="G73" s="60">
        <v>40.29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-209.441</v>
      </c>
      <c r="D74" s="60">
        <v>-210.39</v>
      </c>
      <c r="E74" s="98" t="s">
        <v>127</v>
      </c>
      <c r="F74" s="116">
        <v>5</v>
      </c>
      <c r="G74" s="116">
        <v>10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-126.255</v>
      </c>
      <c r="D75" s="60">
        <v>-125.357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32.688000000000002</v>
      </c>
      <c r="D76" s="60">
        <v>33.25</v>
      </c>
      <c r="E76" s="98" t="s">
        <v>137</v>
      </c>
      <c r="F76" s="116">
        <v>40</v>
      </c>
      <c r="G76" s="116">
        <v>45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30.507000000000001</v>
      </c>
      <c r="D77" s="60">
        <v>30.675999999999998</v>
      </c>
      <c r="E77" s="98" t="s">
        <v>142</v>
      </c>
      <c r="F77" s="116">
        <v>255</v>
      </c>
      <c r="G77" s="116">
        <v>255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26.076000000000001</v>
      </c>
      <c r="D78" s="60">
        <v>26.173999999999999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24.594000000000001</v>
      </c>
      <c r="D79" s="60">
        <v>24.609000000000002</v>
      </c>
      <c r="E79" s="96" t="s">
        <v>152</v>
      </c>
      <c r="F79" s="60">
        <v>15</v>
      </c>
      <c r="G79" s="60">
        <v>16.600000000000001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4.2200000000000003E-6</v>
      </c>
      <c r="D80" s="115">
        <v>4.1999999999999996E-6</v>
      </c>
      <c r="E80" s="98" t="s">
        <v>157</v>
      </c>
      <c r="F80" s="60">
        <v>66.2</v>
      </c>
      <c r="G80" s="60">
        <v>68.7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182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/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35">
      <c r="B88" s="167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67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67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67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67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67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67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67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67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67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67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0"/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2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2025-03-27T19:02:30Z</dcterms:modified>
</cp:coreProperties>
</file>