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3\"/>
    </mc:Choice>
  </mc:AlternateContent>
  <xr:revisionPtr revIDLastSave="0" documentId="13_ncr:1_{4451F2F7-7070-477E-8042-ABAE9D3DDA0A}" xr6:coauthVersionLast="47" xr6:coauthVersionMax="47" xr10:uidLastSave="{00000000-0000-0000-0000-000000000000}"/>
  <bookViews>
    <workbookView xWindow="51456" yWindow="5376" windowWidth="17952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<sst xmlns="http://schemas.openxmlformats.org/spreadsheetml/2006/main" count="201" uniqueCount="186">
  <si>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</si>
  <si>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</si>
  <si>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</si>
  <si>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</si>
  <si>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</si>
  <si>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</si>
  <si>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</si>
  <si>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</si>
  <si>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</si>
  <si>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</si>
  <si>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</si>
  <si>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</si>
  <si>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</si>
  <si>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</si>
  <si>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</si>
  <si>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</si>
  <si>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</si>
  <si>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</si>
  <si>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</si>
  <si>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</si>
  <si>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</si>
  <si>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</si>
  <si>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</si>
  <si>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</si>
  <si>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</si>
  <si>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</si>
  <si>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</si>
  <si>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</si>
  <si>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</si>
  <si>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</si>
  <si>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</si>
  <si>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</si>
  <si>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</si>
  <si>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</si>
  <si>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</si>
  <si>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</si>
  <si>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</si>
  <si>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</si>
  <si>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</si>
  <si>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</si>
  <si>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</si>
  <si>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</si>
  <si>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</si>
  <si>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</si>
  <si>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</si>
  <si>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</si>
  <si>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</si>
  <si>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</si>
  <si>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</si>
  <si>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</si>
  <si>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</si>
  <si>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</si>
  <si>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</si>
  <si>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</si>
  <si>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</si>
  <si>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</si>
  <si>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</si>
  <si>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</si>
  <si>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</si>
  <si>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</si>
  <si>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</si>
  <si>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</si>
  <si>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</si>
  <si>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</si>
  <si>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</si>
  <si>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</si>
  <si>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</si>
  <si>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</si>
  <si>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</si>
  <si>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</si>
  <si>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</si>
  <si>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</si>
  <si>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</si>
  <si>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</si>
  <si>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</si>
  <si>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</si>
  <si>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</si>
  <si>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</si>
  <si>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</si>
  <si>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</si>
  <si>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</si>
  <si>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</si>
  <si>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</si>
  <si>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</si>
  <si>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</si>
  <si>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</si>
  <si>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</si>
  <si>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</si>
  <si>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</si>
  <si>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</si>
  <si>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</si>
  <si>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</si>
  <si>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</si>
  <si>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</si>
  <si>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</si>
  <si>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</si>
  <si>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</si>
  <si>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</si>
  <si>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</si>
  <si>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</si>
  <si>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</si>
  <si>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</si>
  <si>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</si>
  <si>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</si>
  <si>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</si>
  <si>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</si>
  <si>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</si>
  <si>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</si>
  <si>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</si>
  <si>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</si>
  <si>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</si>
  <si>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</si>
  <si>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</si>
  <si>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</si>
  <si>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</si>
  <si>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</si>
  <si>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</si>
  <si>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</si>
  <si>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</si>
  <si>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</si>
  <si>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</si>
  <si>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</si>
  <si>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</si>
  <si>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</si>
  <si>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</si>
  <si>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</si>
  <si>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</si>
  <si>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</si>
  <si>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</si>
  <si>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</si>
  <si>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</si>
  <si>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</si>
  <si>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</si>
  <si>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</si>
  <si>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</si>
  <si>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</si>
  <si>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</si>
  <si>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</si>
  <si>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</si>
  <si>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</si>
  <si>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</si>
  <si>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</si>
  <si>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</si>
  <si>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</si>
  <si>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</si>
  <si>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</si>
  <si>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</si>
  <si>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</si>
  <si>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</si>
  <si>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</si>
  <si>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</si>
  <si>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</si>
  <si>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</si>
  <si>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</si>
  <si>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</si>
  <si>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</si>
  <si>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</si>
  <si>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</si>
  <si>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</si>
  <si>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</si>
  <si>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</si>
  <si>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</si>
  <si>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</si>
  <si>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</si>
  <si>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</si>
  <si>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</si>
  <si>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</si>
  <si>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</si>
  <si>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</si>
  <si>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</si>
  <si>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</si>
  <si>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</si>
  <si>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</si>
  <si>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</si>
  <si>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</si>
  <si>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</si>
  <si>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</si>
  <si>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</si>
  <si>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</si>
  <si>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</si>
  <si>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월령 40% 이상으로 방풍막 연결</t>
    <phoneticPr fontId="3" type="noConversion"/>
  </si>
  <si>
    <t>-</t>
    <phoneticPr fontId="3" type="noConversion"/>
  </si>
  <si>
    <t>김예은</t>
    <phoneticPr fontId="3" type="noConversion"/>
  </si>
  <si>
    <t>ENE</t>
    <phoneticPr fontId="3" type="noConversion"/>
  </si>
  <si>
    <t>NNW</t>
    <phoneticPr fontId="3" type="noConversion"/>
  </si>
  <si>
    <t xml:space="preserve">Corrector Box 내부 습기 제거를 위한 관측 중단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</si>
</sst>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22" zoomScale="145" zoomScaleNormal="145" workbookViewId="0">
      <selection activeCell="D33" sqref="D33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45730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0</v>
      </c>
      <c r="M3" s="159"/>
      <c r="N3" s="62" t="s">
        <v>3</v>
      </c>
      <c r="O3" s="159">
        <f>(P31-P33)/P31*100</f>
        <v>0</v>
      </c>
      <c r="P3" s="159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0.40555555555555556</v>
      </c>
      <c r="D9" s="8" t="s">
        <v>181</v>
      </c>
      <c r="E9" s="8">
        <v>24</v>
      </c>
      <c r="F9" s="8">
        <v>40.799999999999997</v>
      </c>
      <c r="G9" s="36" t="s">
        <v>183</v>
      </c>
      <c r="H9" s="8">
        <v>1</v>
      </c>
      <c r="I9" s="36">
        <v>100</v>
      </c>
      <c r="J9" s="9">
        <f>IF(L9, 1, 0) + IF(M9, 2, 0) + IF(N9, 4, 0) + IF(O9, 8, 0) + IF(P9, 16, 0)</f>
        <v>1</v>
      </c>
      <c r="K9" s="10" t="b">
        <v>1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 t="s">
        <v>181</v>
      </c>
      <c r="E10" s="8">
        <v>22.5</v>
      </c>
      <c r="F10" s="8">
        <v>47</v>
      </c>
      <c r="G10" s="36" t="s">
        <v>184</v>
      </c>
      <c r="H10" s="8">
        <v>8.8000000000000007</v>
      </c>
      <c r="I10" s="11"/>
      <c r="J10" s="9">
        <f>IF(L10, 1, 0) + IF(M10, 2, 0) + IF(N10, 4, 0) + IF(O10, 8, 0) + IF(P10, 16, 0)</f>
        <v>2</v>
      </c>
      <c r="K10" s="12" t="b">
        <v>1</v>
      </c>
      <c r="L10" s="12" t="b">
        <v>0</v>
      </c>
      <c r="M10" s="12" t="b">
        <v>1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0.78125</v>
      </c>
      <c r="D11" s="15" t="s">
        <v>181</v>
      </c>
      <c r="E11" s="15">
        <v>19</v>
      </c>
      <c r="F11" s="15">
        <v>58.5</v>
      </c>
      <c r="G11" s="36" t="s">
        <v>183</v>
      </c>
      <c r="H11" s="15">
        <v>16.100000000000001</v>
      </c>
      <c r="I11" s="16"/>
      <c r="J11" s="9">
        <f>IF(L11, 1, 0) + IF(M11, 2, 0) + IF(N11, 4, 0) + IF(O11, 8, 0) + IF(P11, 16, 0)</f>
        <v>2</v>
      </c>
      <c r="K11" s="12" t="b">
        <v>1</v>
      </c>
      <c r="L11" s="12" t="b">
        <v>0</v>
      </c>
      <c r="M11" s="12" t="b">
        <v>1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24.375694444444445</v>
      </c>
      <c r="D12" s="19" t="e">
        <f>AVERAGE(D9:D11)</f>
        <v>#DIV/0!</v>
      </c>
      <c r="E12" s="19">
        <f>AVERAGE(E9:E11)</f>
        <v>21.833333333333332</v>
      </c>
      <c r="F12" s="20">
        <f>AVERAGE(F9:F11)</f>
        <v>48.766666666666673</v>
      </c>
      <c r="G12" s="21"/>
      <c r="H12" s="22">
        <f>AVERAGE(H9:H11)</f>
        <v>8.6333333333333346</v>
      </c>
      <c r="I12" s="23"/>
      <c r="J12" s="24">
        <f>AVERAGE(J9:J11)</f>
        <v>1.6666666666666667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/>
      <c r="E16" s="27"/>
      <c r="F16" s="27"/>
      <c r="G16" s="113"/>
      <c r="H16" s="113"/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2:16" ht="14.1" customHeight="1" x14ac:dyDescent="0.35">
      <c r="B18" s="35" t="s">
        <v>42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114"/>
    </row>
    <row r="19" spans="2:16" ht="14.1" customHeight="1" thickBot="1" x14ac:dyDescent="0.4">
      <c r="B19" s="13" t="s">
        <v>43</v>
      </c>
      <c r="C19" s="29"/>
      <c r="D19" s="27"/>
      <c r="E19" s="30"/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 t="str">
        <f>IF(ISNUMBER(D18),D19-D18+1,"")</f>
        <v/>
      </c>
      <c r="E20" s="33" t="str">
        <f>IF(ISNUMBER(E18),E19-E18+1,"")</f>
        <v/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/>
      <c r="K24" s="102"/>
      <c r="L24" s="36" t="s">
        <v>175</v>
      </c>
      <c r="M24" s="164"/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/>
      <c r="K26" s="102"/>
      <c r="L26" s="36" t="s">
        <v>176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0.1388888888888889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0.18055555555555555</v>
      </c>
      <c r="P30" s="46">
        <f>SUM(C30:J30,L30:N30)</f>
        <v>0.2013888888888889</v>
      </c>
    </row>
    <row r="31" spans="2:16" ht="14.1" customHeight="1" x14ac:dyDescent="0.35">
      <c r="B31" s="37" t="s">
        <v>169</v>
      </c>
      <c r="C31" s="47">
        <v>0.1388888888888889</v>
      </c>
      <c r="D31" s="7"/>
      <c r="E31" s="7">
        <v>6.25E-2</v>
      </c>
      <c r="F31" s="7"/>
      <c r="G31" s="7"/>
      <c r="H31" s="7"/>
      <c r="I31" s="7"/>
      <c r="J31" s="7"/>
      <c r="K31" s="7"/>
      <c r="L31" s="7"/>
      <c r="M31" s="7"/>
      <c r="N31" s="7"/>
      <c r="O31" s="48">
        <v>0.18055555555555555</v>
      </c>
      <c r="P31" s="46">
        <f>SUM(C31:N31)</f>
        <v>0.2013888888888889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>
        <v>0.1388888888888889</v>
      </c>
      <c r="D33" s="53"/>
      <c r="E33" s="53">
        <v>6.25E-2</v>
      </c>
      <c r="F33" s="53"/>
      <c r="G33" s="53"/>
      <c r="H33" s="53"/>
      <c r="I33" s="53"/>
      <c r="J33" s="53"/>
      <c r="K33" s="53"/>
      <c r="L33" s="53"/>
      <c r="M33" s="53"/>
      <c r="N33" s="53"/>
      <c r="O33" s="54">
        <v>0.18055555555555555</v>
      </c>
      <c r="P33" s="55">
        <f>SUM(C33:N33)</f>
        <v>0.2013888888888889</v>
      </c>
    </row>
    <row r="34" spans="2:16" ht="14.1" customHeight="1" x14ac:dyDescent="0.35">
      <c r="B34" s="105" t="s">
        <v>166</v>
      </c>
      <c r="C34" s="106">
        <f>C31-C32-C33</f>
        <v>0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/>
      <c r="D36" s="155"/>
      <c r="E36" s="154"/>
      <c r="F36" s="155"/>
      <c r="G36" s="154"/>
      <c r="H36" s="155"/>
      <c r="I36" s="154"/>
      <c r="J36" s="155"/>
      <c r="K36" s="154"/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185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429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6" t="s">
        <v>69</v>
      </c>
      <c r="C56" s="17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7" t="s">
        <v>70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9"/>
      <c r="N57" s="180" t="s">
        <v>71</v>
      </c>
      <c r="O57" s="178"/>
      <c r="P57" s="181"/>
    </row>
    <row r="58" spans="2:16" ht="17.100000000000001" customHeight="1" x14ac:dyDescent="0.35">
      <c r="B58" s="182" t="s">
        <v>72</v>
      </c>
      <c r="C58" s="183"/>
      <c r="D58" s="184"/>
      <c r="E58" s="182" t="s">
        <v>73</v>
      </c>
      <c r="F58" s="183"/>
      <c r="G58" s="184"/>
      <c r="H58" s="183" t="s">
        <v>74</v>
      </c>
      <c r="I58" s="183"/>
      <c r="J58" s="183"/>
      <c r="K58" s="185" t="s">
        <v>75</v>
      </c>
      <c r="L58" s="183"/>
      <c r="M58" s="186"/>
      <c r="N58" s="187"/>
      <c r="O58" s="183"/>
      <c r="P58" s="188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-149.4</v>
      </c>
      <c r="D72" s="60">
        <v>-158.6</v>
      </c>
      <c r="E72" s="96" t="s">
        <v>118</v>
      </c>
      <c r="F72" s="60">
        <v>28.8</v>
      </c>
      <c r="G72" s="60">
        <v>26.1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-143.19999999999999</v>
      </c>
      <c r="D73" s="60">
        <v>-153.19999999999999</v>
      </c>
      <c r="E73" s="98" t="s">
        <v>122</v>
      </c>
      <c r="F73" s="60">
        <v>29.9</v>
      </c>
      <c r="G73" s="60">
        <v>35.1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-207.4</v>
      </c>
      <c r="D74" s="60">
        <v>-208.5</v>
      </c>
      <c r="E74" s="98" t="s">
        <v>127</v>
      </c>
      <c r="F74" s="116">
        <v>10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-102.1</v>
      </c>
      <c r="D75" s="60">
        <v>-118.1</v>
      </c>
      <c r="E75" s="98" t="s">
        <v>132</v>
      </c>
      <c r="F75" s="116">
        <v>40</v>
      </c>
      <c r="G75" s="116">
        <v>40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41</v>
      </c>
      <c r="D76" s="60">
        <v>36.299999999999997</v>
      </c>
      <c r="E76" s="98" t="s">
        <v>137</v>
      </c>
      <c r="F76" s="116">
        <v>45</v>
      </c>
      <c r="G76" s="116">
        <v>45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37.6</v>
      </c>
      <c r="D77" s="60">
        <v>33.700000000000003</v>
      </c>
      <c r="E77" s="98" t="s">
        <v>142</v>
      </c>
      <c r="F77" s="116">
        <v>270</v>
      </c>
      <c r="G77" s="116">
        <v>265</v>
      </c>
      <c r="H77" s="97"/>
      <c r="I77" s="93" t="s">
        <v>143</v>
      </c>
      <c r="J77" s="59">
        <v>2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33.299999999999997</v>
      </c>
      <c r="D78" s="60">
        <v>29.5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31.8</v>
      </c>
      <c r="D79" s="60">
        <v>28.1</v>
      </c>
      <c r="E79" s="96" t="s">
        <v>152</v>
      </c>
      <c r="F79" s="60">
        <v>29.1</v>
      </c>
      <c r="G79" s="60">
        <v>18.2</v>
      </c>
      <c r="H79" s="97"/>
      <c r="I79" s="94" t="s">
        <v>153</v>
      </c>
      <c r="J79" s="59">
        <v>2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3.58E-6</v>
      </c>
      <c r="D80" s="115">
        <v>3.45E-6</v>
      </c>
      <c r="E80" s="98" t="s">
        <v>157</v>
      </c>
      <c r="F80" s="60">
        <v>32.9</v>
      </c>
      <c r="G80" s="60">
        <v>37.4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180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35"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0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2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2025-03-15T11:02:28Z</dcterms:modified>
</cp:coreProperties>
</file>