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3\"/>
    </mc:Choice>
  </mc:AlternateContent>
  <xr:revisionPtr revIDLastSave="0" documentId="13_ncr:1_{EFBE2BA2-F4E2-401C-A648-DB59FAD155F8}" xr6:coauthVersionLast="47" xr6:coauthVersionMax="47" xr10:uidLastSave="{00000000-0000-0000-0000-000000000000}"/>
  <bookViews>
    <workbookView xWindow="10536" yWindow="4800" windowWidth="17952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<sst xmlns="http://schemas.openxmlformats.org/spreadsheetml/2006/main" count="225" uniqueCount="190">
  <si>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</si>
  <si>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</si>
  <si>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</si>
  <si>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</si>
  <si>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</si>
  <si>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</si>
  <si>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</si>
  <si>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</si>
  <si>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</si>
  <si>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</si>
  <si>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</si>
  <si>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</si>
  <si>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</si>
  <si>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</si>
  <si>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</si>
  <si>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</si>
  <si>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</si>
  <si>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</si>
  <si>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</si>
  <si>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</si>
  <si>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</si>
  <si>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</si>
  <si>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</si>
  <si>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</si>
  <si>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</si>
  <si>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</si>
  <si>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</si>
  <si>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</si>
  <si>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</si>
  <si>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</si>
  <si>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</si>
  <si>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</si>
  <si>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</si>
  <si>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</si>
  <si>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</si>
  <si>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</si>
  <si>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</si>
  <si>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</si>
  <si>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</si>
  <si>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</si>
  <si>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</si>
  <si>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</si>
  <si>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</si>
  <si>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</si>
  <si>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</si>
  <si>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</si>
  <si>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</si>
  <si>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</si>
  <si>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</si>
  <si>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</si>
  <si>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</si>
  <si>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</si>
  <si>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</si>
  <si>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</si>
  <si>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</si>
  <si>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</si>
  <si>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</si>
  <si>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</si>
  <si>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</si>
  <si>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</si>
  <si>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</si>
  <si>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</si>
  <si>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</si>
  <si>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</si>
  <si>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</si>
  <si>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</si>
  <si>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</si>
  <si>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</si>
  <si>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</si>
  <si>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</si>
  <si>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</si>
  <si>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</si>
  <si>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</si>
  <si>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</si>
  <si>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</si>
  <si>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</si>
  <si>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</si>
  <si>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</si>
  <si>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</si>
  <si>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</si>
  <si>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</si>
  <si>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</si>
  <si>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</si>
  <si>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</si>
  <si>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</si>
  <si>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</si>
  <si>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</si>
  <si>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</si>
  <si>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</si>
  <si>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</si>
  <si>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</si>
  <si>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</si>
  <si>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</si>
  <si>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</si>
  <si>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</si>
  <si>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</si>
  <si>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</si>
  <si>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</si>
  <si>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</si>
  <si>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</si>
  <si>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</si>
  <si>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</si>
  <si>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</si>
  <si>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</si>
  <si>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</si>
  <si>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</si>
  <si>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</si>
  <si>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</si>
  <si>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</si>
  <si>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</si>
  <si>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</si>
  <si>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</si>
  <si>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</si>
  <si>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</si>
  <si>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</si>
  <si>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</si>
  <si>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</si>
  <si>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</si>
  <si>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</si>
  <si>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</si>
  <si>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</si>
  <si>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</si>
  <si>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</si>
  <si>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</si>
  <si>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</si>
  <si>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</si>
  <si>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</si>
  <si>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</si>
  <si>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</si>
  <si>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</si>
  <si>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</si>
  <si>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</si>
  <si>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</si>
  <si>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</si>
  <si>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</si>
  <si>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</si>
  <si>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</si>
  <si>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</si>
  <si>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</si>
  <si>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</si>
  <si>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</si>
  <si>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</si>
  <si>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</si>
  <si>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</si>
  <si>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</si>
  <si>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</si>
  <si>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</si>
  <si>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</si>
  <si>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</si>
  <si>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</si>
  <si>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</si>
  <si>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</si>
  <si>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</si>
  <si>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</si>
  <si>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</si>
  <si>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</si>
  <si>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</si>
  <si>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</si>
  <si>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</si>
  <si>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</si>
  <si>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</si>
  <si>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</si>
  <si>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</si>
  <si>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</si>
  <si>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</si>
  <si>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</si>
  <si>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</si>
  <si>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</si>
  <si>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</si>
  <si>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</si>
  <si>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</si>
  <si>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</si>
  <si>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</si>
  <si>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</si>
  <si>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</si>
  <si>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</si>
  <si>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</si>
  <si>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</si>
  <si>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</si>
  <si>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</si>
  <si>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월령 40% 이상으로 방풍막 연결</t>
    <phoneticPr fontId="3" type="noConversion"/>
  </si>
  <si>
    <t>두원재</t>
    <phoneticPr fontId="3" type="noConversion"/>
  </si>
  <si>
    <t>-</t>
    <phoneticPr fontId="3" type="noConversion"/>
  </si>
  <si>
    <t>질소가스 주입으로 L1의 물은 대부분 사라졌으나 L2, L3에 김서림 현상 보임</t>
    <phoneticPr fontId="3" type="noConversion"/>
  </si>
  <si>
    <t>질소가스 주입구멍 막고 필터셔터 옆쪽에 구멍내서 바람 통하게 함</t>
    <phoneticPr fontId="3" type="noConversion"/>
  </si>
  <si>
    <t>Corrector Box 내부 물기 제거로 인한 관측 중단</t>
    <phoneticPr fontId="3" type="noConversion"/>
  </si>
  <si>
    <t>N</t>
    <phoneticPr fontId="3" type="noConversion"/>
  </si>
  <si>
    <t>WNW</t>
    <phoneticPr fontId="3" type="noConversion"/>
  </si>
  <si>
    <t>ESE</t>
    <phoneticPr fontId="3" type="noConversion"/>
  </si>
  <si>
    <t>냉각기 호스 얼음 제거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</si>
</sst>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46" zoomScale="145" zoomScaleNormal="145" workbookViewId="0">
      <selection activeCell="B88" sqref="B88:P88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7">
        <v>45729</v>
      </c>
      <c r="D3" s="158"/>
      <c r="E3" s="1"/>
      <c r="F3" s="1"/>
      <c r="G3" s="1"/>
      <c r="H3" s="1"/>
      <c r="I3" s="1"/>
      <c r="J3" s="1"/>
      <c r="K3" s="62" t="s">
        <v>2</v>
      </c>
      <c r="L3" s="159">
        <f>(P31-(P32+P33))/P31*100</f>
        <v>0</v>
      </c>
      <c r="M3" s="159"/>
      <c r="N3" s="62" t="s">
        <v>3</v>
      </c>
      <c r="O3" s="159">
        <f>(P31-P33)/P31*100</f>
        <v>0</v>
      </c>
      <c r="P3" s="159"/>
    </row>
    <row r="4" spans="2:16" ht="14.25" customHeight="1" x14ac:dyDescent="0.3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6" t="s">
        <v>6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0.40625</v>
      </c>
      <c r="D9" s="8" t="s">
        <v>182</v>
      </c>
      <c r="E9" s="8">
        <v>21.8</v>
      </c>
      <c r="F9" s="8">
        <v>55.7</v>
      </c>
      <c r="G9" s="36" t="s">
        <v>188</v>
      </c>
      <c r="H9" s="8">
        <v>2</v>
      </c>
      <c r="I9" s="36">
        <v>98.9</v>
      </c>
      <c r="J9" s="9">
        <f>IF(L9, 1, 0) + IF(M9, 2, 0) + IF(N9, 4, 0) + IF(O9, 8, 0) + IF(P9, 16, 0)</f>
        <v>1</v>
      </c>
      <c r="K9" s="10" t="b">
        <v>1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0.58333333333333337</v>
      </c>
      <c r="D10" s="8" t="s">
        <v>182</v>
      </c>
      <c r="E10" s="8">
        <v>20.100000000000001</v>
      </c>
      <c r="F10" s="8">
        <v>64.5</v>
      </c>
      <c r="G10" s="36" t="s">
        <v>187</v>
      </c>
      <c r="H10" s="8">
        <v>1.6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0.78055555555555556</v>
      </c>
      <c r="D11" s="15" t="s">
        <v>182</v>
      </c>
      <c r="E11" s="15">
        <v>19.3</v>
      </c>
      <c r="F11" s="15">
        <v>67.2</v>
      </c>
      <c r="G11" s="36" t="s">
        <v>186</v>
      </c>
      <c r="H11" s="15">
        <v>0.5</v>
      </c>
      <c r="I11" s="16"/>
      <c r="J11" s="9">
        <f>IF(L11, 1, 0) + IF(M11, 2, 0) + IF(N11, 4, 0) + IF(O11, 8, 0) + IF(P11, 16, 0)</f>
        <v>0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24.374305555555555</v>
      </c>
      <c r="D12" s="19" t="e">
        <f>AVERAGE(D9:D11)</f>
        <v>#DIV/0!</v>
      </c>
      <c r="E12" s="19">
        <f>AVERAGE(E9:E11)</f>
        <v>20.400000000000002</v>
      </c>
      <c r="F12" s="20">
        <f>AVERAGE(F9:F11)</f>
        <v>62.466666666666669</v>
      </c>
      <c r="G12" s="21"/>
      <c r="H12" s="22">
        <f>AVERAGE(H9:H11)</f>
        <v>1.3666666666666665</v>
      </c>
      <c r="I12" s="23"/>
      <c r="J12" s="24">
        <f>AVERAGE(J9:J11)</f>
        <v>0.33333333333333331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6" t="s">
        <v>25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/>
      <c r="E16" s="27"/>
      <c r="F16" s="27"/>
      <c r="G16" s="113"/>
      <c r="H16" s="113"/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0.36805555555555558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0.79166666666666663</v>
      </c>
    </row>
    <row r="18" spans="2:16" ht="14.1" customHeight="1" x14ac:dyDescent="0.35">
      <c r="B18" s="35" t="s">
        <v>42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114"/>
    </row>
    <row r="19" spans="2:16" ht="14.1" customHeight="1" thickBot="1" x14ac:dyDescent="0.4">
      <c r="B19" s="13" t="s">
        <v>43</v>
      </c>
      <c r="C19" s="29"/>
      <c r="D19" s="27"/>
      <c r="E19" s="30"/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 t="str">
        <f>IF(ISNUMBER(D18),D19-D18+1,"")</f>
        <v/>
      </c>
      <c r="E20" s="33" t="str">
        <f>IF(ISNUMBER(E18),E19-E18+1,"")</f>
        <v/>
      </c>
      <c r="F20" s="33" t="str">
        <f>IF(ISNUMBER(F18),F19-F18+1,"")</f>
        <v/>
      </c>
      <c r="G20" s="33" t="str">
        <f>IF(ISNUMBER(G18),G19-G18+1,"")</f>
        <v/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5" t="s">
        <v>45</v>
      </c>
      <c r="C22" s="35" t="s">
        <v>21</v>
      </c>
      <c r="D22" s="35" t="s">
        <v>23</v>
      </c>
      <c r="E22" s="35" t="s">
        <v>46</v>
      </c>
      <c r="F22" s="166" t="s">
        <v>47</v>
      </c>
      <c r="G22" s="166"/>
      <c r="H22" s="166"/>
      <c r="I22" s="166"/>
      <c r="J22" s="35" t="s">
        <v>21</v>
      </c>
      <c r="K22" s="35" t="s">
        <v>23</v>
      </c>
      <c r="L22" s="35" t="s">
        <v>46</v>
      </c>
      <c r="M22" s="166" t="s">
        <v>47</v>
      </c>
      <c r="N22" s="166"/>
      <c r="O22" s="166"/>
      <c r="P22" s="166"/>
    </row>
    <row r="23" spans="2:16" ht="13.5" customHeight="1" x14ac:dyDescent="0.35">
      <c r="B23" s="165"/>
      <c r="C23" s="112"/>
      <c r="D23" s="112"/>
      <c r="E23" s="36" t="s">
        <v>48</v>
      </c>
      <c r="F23" s="164"/>
      <c r="G23" s="164"/>
      <c r="H23" s="164"/>
      <c r="I23" s="164"/>
      <c r="J23" s="102"/>
      <c r="K23" s="102"/>
      <c r="L23" s="112" t="s">
        <v>164</v>
      </c>
      <c r="M23" s="164"/>
      <c r="N23" s="164"/>
      <c r="O23" s="164"/>
      <c r="P23" s="164"/>
    </row>
    <row r="24" spans="2:16" ht="13.5" customHeight="1" x14ac:dyDescent="0.35">
      <c r="B24" s="165"/>
      <c r="C24" s="102"/>
      <c r="D24" s="102"/>
      <c r="E24" s="109" t="s">
        <v>177</v>
      </c>
      <c r="F24" s="164"/>
      <c r="G24" s="164"/>
      <c r="H24" s="164"/>
      <c r="I24" s="164"/>
      <c r="J24" s="102"/>
      <c r="K24" s="102"/>
      <c r="L24" s="36" t="s">
        <v>175</v>
      </c>
      <c r="M24" s="164"/>
      <c r="N24" s="164"/>
      <c r="O24" s="164"/>
      <c r="P24" s="164"/>
    </row>
    <row r="25" spans="2:16" ht="13.5" customHeight="1" x14ac:dyDescent="0.35">
      <c r="B25" s="165"/>
      <c r="C25" s="112"/>
      <c r="D25" s="112"/>
      <c r="E25" s="109" t="s">
        <v>170</v>
      </c>
      <c r="F25" s="164"/>
      <c r="G25" s="164"/>
      <c r="H25" s="164"/>
      <c r="I25" s="164"/>
      <c r="J25" s="102"/>
      <c r="K25" s="102"/>
      <c r="L25" s="36" t="s">
        <v>49</v>
      </c>
      <c r="M25" s="164"/>
      <c r="N25" s="164"/>
      <c r="O25" s="164"/>
      <c r="P25" s="164"/>
    </row>
    <row r="26" spans="2:16" ht="13.5" customHeight="1" x14ac:dyDescent="0.35">
      <c r="B26" s="165"/>
      <c r="C26" s="102"/>
      <c r="D26" s="102"/>
      <c r="E26" s="109" t="s">
        <v>164</v>
      </c>
      <c r="F26" s="164"/>
      <c r="G26" s="164"/>
      <c r="H26" s="164"/>
      <c r="I26" s="164"/>
      <c r="J26" s="102"/>
      <c r="K26" s="102"/>
      <c r="L26" s="36" t="s">
        <v>176</v>
      </c>
      <c r="M26" s="164"/>
      <c r="N26" s="164"/>
      <c r="O26" s="164"/>
      <c r="P26" s="16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6" t="s">
        <v>50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0.13541666666666666</v>
      </c>
      <c r="D30" s="43"/>
      <c r="E30" s="43">
        <v>6.25E-2</v>
      </c>
      <c r="F30" s="43"/>
      <c r="G30" s="43">
        <v>0.1763888888888889</v>
      </c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0.37430555555555556</v>
      </c>
    </row>
    <row r="31" spans="2:16" ht="14.1" customHeight="1" x14ac:dyDescent="0.35">
      <c r="B31" s="37" t="s">
        <v>169</v>
      </c>
      <c r="C31" s="47">
        <v>0.13541666666666666</v>
      </c>
      <c r="D31" s="7"/>
      <c r="E31" s="7">
        <v>6.25E-2</v>
      </c>
      <c r="F31" s="7"/>
      <c r="G31" s="7">
        <v>0.1763888888888889</v>
      </c>
      <c r="H31" s="7"/>
      <c r="I31" s="7"/>
      <c r="J31" s="7"/>
      <c r="K31" s="7"/>
      <c r="L31" s="7"/>
      <c r="M31" s="7"/>
      <c r="N31" s="7"/>
      <c r="O31" s="48"/>
      <c r="P31" s="46">
        <f>SUM(C31:N31)</f>
        <v>0.37430555555555556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>
        <v>0.13541666666666666</v>
      </c>
      <c r="D33" s="53"/>
      <c r="E33" s="53">
        <v>6.25E-2</v>
      </c>
      <c r="F33" s="53"/>
      <c r="G33" s="53">
        <v>0.1763888888888889</v>
      </c>
      <c r="H33" s="53"/>
      <c r="I33" s="53"/>
      <c r="J33" s="53"/>
      <c r="K33" s="53"/>
      <c r="L33" s="53"/>
      <c r="M33" s="53"/>
      <c r="N33" s="53"/>
      <c r="O33" s="54"/>
      <c r="P33" s="55">
        <f>SUM(C33:N33)</f>
        <v>0.37430555555555556</v>
      </c>
    </row>
    <row r="34" spans="2:16" ht="14.1" customHeight="1" x14ac:dyDescent="0.35">
      <c r="B34" s="105" t="s">
        <v>166</v>
      </c>
      <c r="C34" s="106">
        <f>C31-C32-C33</f>
        <v>0</v>
      </c>
      <c r="D34" s="106">
        <f t="shared" ref="D34:P34" si="1">D31-D32-D33</f>
        <v>0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0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1" t="s">
        <v>67</v>
      </c>
      <c r="C36" s="154"/>
      <c r="D36" s="155"/>
      <c r="E36" s="154"/>
      <c r="F36" s="155"/>
      <c r="G36" s="154"/>
      <c r="H36" s="155"/>
      <c r="I36" s="154"/>
      <c r="J36" s="155"/>
      <c r="K36" s="154"/>
      <c r="L36" s="155"/>
      <c r="M36" s="154"/>
      <c r="N36" s="155"/>
      <c r="O36" s="150"/>
      <c r="P36" s="150"/>
    </row>
    <row r="37" spans="2:16" ht="18" customHeight="1" x14ac:dyDescent="0.35">
      <c r="B37" s="152"/>
      <c r="C37" s="154"/>
      <c r="D37" s="155"/>
      <c r="E37" s="150"/>
      <c r="F37" s="150"/>
      <c r="G37" s="150"/>
      <c r="H37" s="150"/>
      <c r="I37" s="150"/>
      <c r="J37" s="150"/>
      <c r="K37" s="150"/>
      <c r="L37" s="150"/>
      <c r="M37" s="154"/>
      <c r="N37" s="155"/>
      <c r="O37" s="150"/>
      <c r="P37" s="150"/>
    </row>
    <row r="38" spans="2:16" ht="18" customHeight="1" x14ac:dyDescent="0.35">
      <c r="B38" s="152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spans="2:16" ht="18" customHeight="1" x14ac:dyDescent="0.35">
      <c r="B39" s="152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</row>
    <row r="40" spans="2:16" ht="18" customHeight="1" x14ac:dyDescent="0.35">
      <c r="B40" s="152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</row>
    <row r="41" spans="2:16" ht="18" customHeight="1" x14ac:dyDescent="0.35">
      <c r="B41" s="153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24" t="s">
        <v>185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5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6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6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47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9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429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76" t="s">
        <v>69</v>
      </c>
      <c r="C56" s="17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77" t="s">
        <v>70</v>
      </c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9"/>
      <c r="N57" s="180" t="s">
        <v>71</v>
      </c>
      <c r="O57" s="178"/>
      <c r="P57" s="181"/>
    </row>
    <row r="58" spans="2:16" ht="17.100000000000001" customHeight="1" x14ac:dyDescent="0.35">
      <c r="B58" s="182" t="s">
        <v>72</v>
      </c>
      <c r="C58" s="183"/>
      <c r="D58" s="184"/>
      <c r="E58" s="182" t="s">
        <v>73</v>
      </c>
      <c r="F58" s="183"/>
      <c r="G58" s="184"/>
      <c r="H58" s="183" t="s">
        <v>74</v>
      </c>
      <c r="I58" s="183"/>
      <c r="J58" s="183"/>
      <c r="K58" s="185" t="s">
        <v>75</v>
      </c>
      <c r="L58" s="183"/>
      <c r="M58" s="186"/>
      <c r="N58" s="187"/>
      <c r="O58" s="183"/>
      <c r="P58" s="188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 t="b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 t="b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-157.05600000000001</v>
      </c>
      <c r="D72" s="60" t="s">
        <v>182</v>
      </c>
      <c r="E72" s="96" t="s">
        <v>118</v>
      </c>
      <c r="F72" s="60" t="s">
        <v>182</v>
      </c>
      <c r="G72" s="60" t="s">
        <v>182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-151.815</v>
      </c>
      <c r="D73" s="60" t="s">
        <v>182</v>
      </c>
      <c r="E73" s="98" t="s">
        <v>122</v>
      </c>
      <c r="F73" s="60" t="s">
        <v>182</v>
      </c>
      <c r="G73" s="60" t="s">
        <v>182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-210.27099999999999</v>
      </c>
      <c r="D74" s="60" t="s">
        <v>182</v>
      </c>
      <c r="E74" s="98" t="s">
        <v>127</v>
      </c>
      <c r="F74" s="116">
        <v>10</v>
      </c>
      <c r="G74" s="60" t="s">
        <v>182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-117.703</v>
      </c>
      <c r="D75" s="60" t="s">
        <v>182</v>
      </c>
      <c r="E75" s="98" t="s">
        <v>132</v>
      </c>
      <c r="F75" s="116">
        <v>50</v>
      </c>
      <c r="G75" s="60" t="s">
        <v>182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37.703000000000003</v>
      </c>
      <c r="D76" s="60" t="s">
        <v>182</v>
      </c>
      <c r="E76" s="98" t="s">
        <v>137</v>
      </c>
      <c r="F76" s="116">
        <v>50</v>
      </c>
      <c r="G76" s="60" t="s">
        <v>182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34.802</v>
      </c>
      <c r="D77" s="60" t="s">
        <v>182</v>
      </c>
      <c r="E77" s="98" t="s">
        <v>142</v>
      </c>
      <c r="F77" s="116">
        <v>265</v>
      </c>
      <c r="G77" s="60" t="s">
        <v>182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30.513000000000002</v>
      </c>
      <c r="D78" s="60" t="s">
        <v>182</v>
      </c>
      <c r="E78" s="98" t="s">
        <v>147</v>
      </c>
      <c r="F78" s="60"/>
      <c r="G78" s="60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29.109000000000002</v>
      </c>
      <c r="D79" s="60" t="s">
        <v>182</v>
      </c>
      <c r="E79" s="96" t="s">
        <v>152</v>
      </c>
      <c r="F79" s="60" t="s">
        <v>182</v>
      </c>
      <c r="G79" s="60" t="s">
        <v>182</v>
      </c>
      <c r="H79" s="97"/>
      <c r="I79" s="94" t="s">
        <v>153</v>
      </c>
      <c r="J79" s="59">
        <v>2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2.61E-6</v>
      </c>
      <c r="D80" s="60" t="s">
        <v>182</v>
      </c>
      <c r="E80" s="98" t="s">
        <v>157</v>
      </c>
      <c r="F80" s="60" t="s">
        <v>182</v>
      </c>
      <c r="G80" s="60" t="s">
        <v>182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0" t="s">
        <v>161</v>
      </c>
      <c r="C84" s="160"/>
    </row>
    <row r="85" spans="2:16" ht="15" customHeight="1" x14ac:dyDescent="0.35">
      <c r="B85" s="161" t="s">
        <v>180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35">
      <c r="B86" s="167" t="s">
        <v>183</v>
      </c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</row>
    <row r="87" spans="2:16" ht="15" customHeight="1" x14ac:dyDescent="0.35">
      <c r="B87" s="173" t="s">
        <v>184</v>
      </c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35">
      <c r="B88" s="167" t="s">
        <v>189</v>
      </c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9"/>
    </row>
    <row r="89" spans="2:16" ht="15" customHeight="1" x14ac:dyDescent="0.35">
      <c r="B89" s="167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9"/>
    </row>
    <row r="90" spans="2:16" ht="15" customHeight="1" x14ac:dyDescent="0.35">
      <c r="B90" s="167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9"/>
    </row>
    <row r="91" spans="2:16" ht="15" customHeight="1" x14ac:dyDescent="0.35">
      <c r="B91" s="167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9"/>
    </row>
    <row r="92" spans="2:16" ht="15" customHeight="1" x14ac:dyDescent="0.35">
      <c r="B92" s="167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9"/>
    </row>
    <row r="93" spans="2:16" ht="15" customHeight="1" x14ac:dyDescent="0.35">
      <c r="B93" s="167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9"/>
    </row>
    <row r="94" spans="2:16" ht="15" customHeight="1" x14ac:dyDescent="0.35">
      <c r="B94" s="167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9"/>
    </row>
    <row r="95" spans="2:16" ht="15" customHeight="1" x14ac:dyDescent="0.35">
      <c r="B95" s="167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9"/>
    </row>
    <row r="96" spans="2:16" ht="15" customHeight="1" x14ac:dyDescent="0.35">
      <c r="B96" s="167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9"/>
    </row>
    <row r="97" spans="2:16" ht="15" customHeight="1" x14ac:dyDescent="0.35">
      <c r="B97" s="167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9"/>
    </row>
    <row r="98" spans="2:16" ht="15" customHeight="1" x14ac:dyDescent="0.35">
      <c r="B98" s="167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9"/>
    </row>
    <row r="99" spans="2:16" ht="15" customHeight="1" x14ac:dyDescent="0.35">
      <c r="B99" s="170"/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2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2025-03-14T03:44:29Z</dcterms:modified>
</cp:coreProperties>
</file>