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D3195B06-3DC3-4C27-9F67-DC8985F2BA13}" xr6:coauthVersionLast="36" xr6:coauthVersionMax="47" xr10:uidLastSave="{00000000-0000-0000-0000-000000000000}"/>
  <bookViews>
    <workbookView xWindow="25020" yWindow="14475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<sst xmlns="http://schemas.openxmlformats.org/spreadsheetml/2006/main" count="214" uniqueCount="201">
  <si>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</si>
  <si>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</si>
  <si>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</si>
  <si>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</si>
  <si>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</si>
  <si>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</si>
  <si>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</si>
  <si>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</si>
  <si>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</si>
  <si>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</si>
  <si>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</si>
  <si>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</si>
  <si>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</si>
  <si>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</si>
  <si>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</si>
  <si>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</si>
  <si>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</si>
  <si>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</si>
  <si>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</si>
  <si>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</si>
  <si>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</si>
  <si>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</si>
  <si>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</si>
  <si>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</si>
  <si>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</si>
  <si>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</si>
  <si>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</si>
  <si>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</si>
  <si>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</si>
  <si>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</si>
  <si>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</si>
  <si>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</si>
  <si>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</si>
  <si>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</si>
  <si>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</si>
  <si>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</si>
  <si>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</si>
  <si>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</si>
  <si>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</si>
  <si>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</si>
  <si>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</si>
  <si>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</si>
  <si>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</si>
  <si>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</si>
  <si>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</si>
  <si>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</si>
  <si>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</si>
  <si>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</si>
  <si>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</si>
  <si>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</si>
  <si>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</si>
  <si>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</si>
  <si>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</si>
  <si>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</si>
  <si>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</si>
  <si>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</si>
  <si>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</si>
  <si>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</si>
  <si>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</si>
  <si>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</si>
  <si>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</si>
  <si>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</si>
  <si>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</si>
  <si>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</si>
  <si>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</si>
  <si>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</si>
  <si>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</si>
  <si>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</si>
  <si>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</si>
  <si>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</si>
  <si>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</si>
  <si>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</si>
  <si>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</si>
  <si>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</si>
  <si>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</si>
  <si>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</si>
  <si>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</si>
  <si>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</si>
  <si>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</si>
  <si>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</si>
  <si>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</si>
  <si>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</si>
  <si>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</si>
  <si>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</si>
  <si>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</si>
  <si>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</si>
  <si>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</si>
  <si>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</si>
  <si>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</si>
  <si>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</si>
  <si>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</si>
  <si>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</si>
  <si>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</si>
  <si>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</si>
  <si>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</si>
  <si>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</si>
  <si>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</si>
  <si>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</si>
  <si>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</si>
  <si>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</si>
  <si>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</si>
  <si>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</si>
  <si>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</si>
  <si>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</si>
  <si>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</si>
  <si>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</si>
  <si>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</si>
  <si>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</si>
  <si>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</si>
  <si>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</si>
  <si>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</si>
  <si>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</si>
  <si>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</si>
  <si>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</si>
  <si>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</si>
  <si>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</si>
  <si>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</si>
  <si>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</si>
  <si>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</si>
  <si>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</si>
  <si>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</si>
  <si>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</si>
  <si>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</si>
  <si>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</si>
  <si>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</si>
  <si>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</si>
  <si>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</si>
  <si>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</si>
  <si>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</si>
  <si>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</si>
  <si>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</si>
  <si>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</si>
  <si>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</si>
  <si>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</si>
  <si>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</si>
  <si>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</si>
  <si>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</si>
  <si>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</si>
  <si>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</si>
  <si>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</si>
  <si>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</si>
  <si>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</si>
  <si>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</si>
  <si>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</si>
  <si>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</si>
  <si>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</si>
  <si>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</si>
  <si>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</si>
  <si>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</si>
  <si>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</si>
  <si>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</si>
  <si>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</si>
  <si>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</si>
  <si>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</si>
  <si>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</si>
  <si>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</si>
  <si>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</si>
  <si>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</si>
  <si>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</si>
  <si>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</si>
  <si>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</si>
  <si>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</si>
  <si>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</si>
  <si>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</si>
  <si>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</si>
  <si>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</si>
  <si>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</si>
  <si>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</si>
  <si>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</si>
  <si>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</si>
  <si>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</si>
  <si>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</si>
  <si>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</si>
  <si>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</si>
  <si>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</si>
  <si>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</si>
  <si>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</si>
  <si>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</si>
  <si>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</si>
  <si>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</si>
  <si>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</si>
  <si>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KAMP</t>
    <phoneticPr fontId="3" type="noConversion"/>
  </si>
  <si>
    <t>BLG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</si>
  <si>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</si>
  <si>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</si>
  <si>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</si>
  <si>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 xml:space="preserve">BLG K2 mode(mkk2list.f) LAST No. </t>
    <phoneticPr fontId="3" type="noConversion"/>
  </si>
  <si>
    <t>ESE</t>
    <phoneticPr fontId="3" type="noConversion"/>
  </si>
  <si>
    <t>SE</t>
    <phoneticPr fontId="3" type="noConversion"/>
  </si>
  <si>
    <t>MMA</t>
    <phoneticPr fontId="3" type="noConversion"/>
  </si>
  <si>
    <t>10s/27k 14s/26k 17s/22k</t>
    <phoneticPr fontId="3" type="noConversion"/>
  </si>
  <si>
    <t>17s/24k 20s/21k</t>
    <phoneticPr fontId="3" type="noConversion"/>
  </si>
  <si>
    <t>[15:00] TCS와 연결 끊겨 망원경이 멈춤(TCS-Luncher에서 kmtner-control-system과 연결이 끊겨 빨간색으로 바뀜)/ EIB 재실행 후 정상작동 함</t>
    <phoneticPr fontId="3" type="noConversion"/>
  </si>
  <si>
    <t>T_002929</t>
    <phoneticPr fontId="3" type="noConversion"/>
  </si>
  <si>
    <t xml:space="preserve">   T_002929 노출을 하던 중 TCS와 연결이 끊겨(위와 동일한 이유) kill_TCS로 TCS 재실행 후 정상화 됨/ 재관측 함</t>
    <phoneticPr fontId="3" type="noConversion"/>
  </si>
  <si>
    <t>C_002879-002958</t>
    <phoneticPr fontId="3" type="noConversion"/>
  </si>
  <si>
    <t>BLG 관측 초반 RA dest로 인해 여러 차례 포인팅 실패 함</t>
    <phoneticPr fontId="3" type="noConversion"/>
  </si>
  <si>
    <t>[10:58] DS9(영상확인) 연속 2회 자동 종료됨</t>
    <phoneticPr fontId="3" type="noConversion"/>
  </si>
  <si>
    <t>NW</t>
    <phoneticPr fontId="3" type="noConversion"/>
  </si>
  <si>
    <t>30s/22k 20s/22k</t>
    <phoneticPr fontId="3" type="noConversion"/>
  </si>
  <si>
    <t>25s/27k 15s/22k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</si>
</sst>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247650</xdr:rowOff>
        </xdr:from>
        <xdr:to>
          <xdr:col>9</xdr:col>
          <xdr:colOff>419100</xdr:colOff>
          <xdr:row>59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22" zoomScale="145" zoomScaleNormal="145" workbookViewId="0">
      <selection activeCell="M32" sqref="M32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28515625" style="65" hidden="1" customWidth="1"/>
    <col min="19" max="16384" width="9.28515625" style="65" hidden="1"/>
  </cols>
  <sheetData>
    <row r="1" spans="2:16" ht="13.5" customHeight="1" x14ac:dyDescent="0.25"/>
    <row r="2" spans="2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48">
        <v>45713</v>
      </c>
      <c r="D3" s="149"/>
      <c r="E3" s="1"/>
      <c r="F3" s="1"/>
      <c r="G3" s="1"/>
      <c r="H3" s="1"/>
      <c r="I3" s="1"/>
      <c r="J3" s="1"/>
      <c r="K3" s="66" t="s">
        <v>2</v>
      </c>
      <c r="L3" s="150">
        <f>(P31-(P32+P33))/P31*100</f>
        <v>100</v>
      </c>
      <c r="M3" s="150"/>
      <c r="N3" s="66" t="s">
        <v>3</v>
      </c>
      <c r="O3" s="150">
        <f>(P31-P33)/P31*100</f>
        <v>100</v>
      </c>
      <c r="P3" s="150"/>
    </row>
    <row r="4" spans="2:16" ht="14.25" customHeight="1" x14ac:dyDescent="0.2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5" t="s">
        <v>21</v>
      </c>
      <c r="C9" s="7">
        <v>0.42083333333333334</v>
      </c>
      <c r="D9" s="8">
        <v>1.6</v>
      </c>
      <c r="E9" s="8">
        <v>21.6</v>
      </c>
      <c r="F9" s="8">
        <v>63.3</v>
      </c>
      <c r="G9" s="36" t="s">
        <v>187</v>
      </c>
      <c r="H9" s="8">
        <v>4.7</v>
      </c>
      <c r="I9" s="36">
        <v>5.3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22</v>
      </c>
      <c r="C10" s="7">
        <v>0.58333333333333337</v>
      </c>
      <c r="D10" s="8">
        <v>2.7</v>
      </c>
      <c r="E10" s="8">
        <v>18.399999999999999</v>
      </c>
      <c r="F10" s="8">
        <v>75.900000000000006</v>
      </c>
      <c r="G10" s="36" t="s">
        <v>188</v>
      </c>
      <c r="H10" s="8">
        <v>5.4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23</v>
      </c>
      <c r="C11" s="14">
        <v>0.77083333333333337</v>
      </c>
      <c r="D11" s="15">
        <v>2.7</v>
      </c>
      <c r="E11" s="15">
        <v>17.100000000000001</v>
      </c>
      <c r="F11" s="15">
        <v>81</v>
      </c>
      <c r="G11" s="36" t="s">
        <v>198</v>
      </c>
      <c r="H11" s="15">
        <v>2.7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24</v>
      </c>
      <c r="C12" s="18">
        <f>(24-C9)+C11</f>
        <v>24.349999999999998</v>
      </c>
      <c r="D12" s="19">
        <f>AVERAGE(D9:D11)</f>
        <v>2.3333333333333335</v>
      </c>
      <c r="E12" s="19">
        <f>AVERAGE(E9:E11)</f>
        <v>19.033333333333335</v>
      </c>
      <c r="F12" s="20">
        <f>AVERAGE(F9:F11)</f>
        <v>73.399999999999991</v>
      </c>
      <c r="G12" s="21"/>
      <c r="H12" s="22">
        <f>AVERAGE(H9:H11)</f>
        <v>4.2666666666666666</v>
      </c>
      <c r="I12" s="23"/>
      <c r="J12" s="24">
        <f>AVERAGE(J9:J11)</f>
        <v>1.6666666666666667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2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189</v>
      </c>
      <c r="G16" s="117" t="s">
        <v>181</v>
      </c>
      <c r="H16" s="117" t="s">
        <v>182</v>
      </c>
      <c r="I16" s="27" t="s">
        <v>180</v>
      </c>
      <c r="J16" s="27" t="s">
        <v>183</v>
      </c>
      <c r="K16" s="27"/>
      <c r="L16" s="27"/>
      <c r="M16" s="27"/>
      <c r="N16" s="27"/>
      <c r="O16" s="27"/>
      <c r="P16" s="27" t="s">
        <v>178</v>
      </c>
    </row>
    <row r="17" spans="2:16" ht="14.1" customHeight="1" x14ac:dyDescent="0.25">
      <c r="B17" s="35" t="s">
        <v>41</v>
      </c>
      <c r="C17" s="28">
        <v>0.37222222222222223</v>
      </c>
      <c r="D17" s="28">
        <v>0.37430555555555556</v>
      </c>
      <c r="E17" s="28">
        <v>0.4</v>
      </c>
      <c r="F17" s="28">
        <v>0.41944444444444445</v>
      </c>
      <c r="G17" s="28">
        <v>0.63055555555555554</v>
      </c>
      <c r="H17" s="28">
        <v>0.69097222222222221</v>
      </c>
      <c r="I17" s="28">
        <v>0.77500000000000002</v>
      </c>
      <c r="J17" s="28">
        <v>0.80208333333333337</v>
      </c>
      <c r="K17" s="28"/>
      <c r="L17" s="28"/>
      <c r="M17" s="28"/>
      <c r="N17" s="28"/>
      <c r="O17" s="28"/>
      <c r="P17" s="28">
        <v>0.85486111111111107</v>
      </c>
    </row>
    <row r="18" spans="2:16" ht="14.1" customHeight="1" x14ac:dyDescent="0.25">
      <c r="B18" s="35" t="s">
        <v>42</v>
      </c>
      <c r="C18" s="27">
        <v>2798</v>
      </c>
      <c r="D18" s="27">
        <v>2799</v>
      </c>
      <c r="E18" s="27">
        <v>2821</v>
      </c>
      <c r="F18" s="27">
        <v>2834</v>
      </c>
      <c r="G18" s="27">
        <v>2929</v>
      </c>
      <c r="H18" s="27">
        <v>2965</v>
      </c>
      <c r="I18" s="27">
        <v>3017</v>
      </c>
      <c r="J18" s="27">
        <v>3029</v>
      </c>
      <c r="K18" s="27"/>
      <c r="L18" s="27"/>
      <c r="M18" s="27"/>
      <c r="N18" s="27"/>
      <c r="O18" s="27"/>
      <c r="P18" s="118">
        <v>3040</v>
      </c>
    </row>
    <row r="19" spans="2:16" ht="14.1" customHeight="1" thickBot="1" x14ac:dyDescent="0.3">
      <c r="B19" s="13" t="s">
        <v>43</v>
      </c>
      <c r="C19" s="29"/>
      <c r="D19" s="27">
        <v>2811</v>
      </c>
      <c r="E19" s="30">
        <v>2832</v>
      </c>
      <c r="F19" s="30">
        <v>2928</v>
      </c>
      <c r="G19" s="30">
        <v>2964</v>
      </c>
      <c r="H19" s="30">
        <v>3016</v>
      </c>
      <c r="I19" s="30">
        <v>3028</v>
      </c>
      <c r="J19" s="30">
        <v>3039</v>
      </c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95</v>
      </c>
      <c r="G20" s="33">
        <f>IF(ISNUMBER(G18),G19-G18+1,"")</f>
        <v>36</v>
      </c>
      <c r="H20" s="33">
        <f>IF(ISNUMBER(H18),H19-H18+1,"")</f>
        <v>52</v>
      </c>
      <c r="I20" s="33">
        <f t="shared" ref="I20:O20" si="0">IF(ISNUMBER(I18),I19-I18+1,"")</f>
        <v>12</v>
      </c>
      <c r="J20" s="33">
        <f t="shared" si="0"/>
        <v>11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6" t="s">
        <v>45</v>
      </c>
      <c r="C22" s="35" t="s">
        <v>21</v>
      </c>
      <c r="D22" s="35" t="s">
        <v>23</v>
      </c>
      <c r="E22" s="35" t="s">
        <v>46</v>
      </c>
      <c r="F22" s="157" t="s">
        <v>47</v>
      </c>
      <c r="G22" s="157"/>
      <c r="H22" s="157"/>
      <c r="I22" s="157"/>
      <c r="J22" s="35" t="s">
        <v>21</v>
      </c>
      <c r="K22" s="35" t="s">
        <v>23</v>
      </c>
      <c r="L22" s="35" t="s">
        <v>46</v>
      </c>
      <c r="M22" s="157" t="s">
        <v>47</v>
      </c>
      <c r="N22" s="157"/>
      <c r="O22" s="157"/>
      <c r="P22" s="157"/>
    </row>
    <row r="23" spans="2:16" ht="13.5" customHeight="1" x14ac:dyDescent="0.25">
      <c r="B23" s="156"/>
      <c r="C23" s="116"/>
      <c r="D23" s="116"/>
      <c r="E23" s="36" t="s">
        <v>48</v>
      </c>
      <c r="F23" s="155"/>
      <c r="G23" s="155"/>
      <c r="H23" s="155"/>
      <c r="I23" s="155"/>
      <c r="J23" s="106"/>
      <c r="K23" s="106"/>
      <c r="L23" s="116" t="s">
        <v>164</v>
      </c>
      <c r="M23" s="155"/>
      <c r="N23" s="155"/>
      <c r="O23" s="155"/>
      <c r="P23" s="155"/>
    </row>
    <row r="24" spans="2:16" ht="13.5" customHeight="1" x14ac:dyDescent="0.25">
      <c r="B24" s="156"/>
      <c r="C24" s="106">
        <v>0.37986111111111109</v>
      </c>
      <c r="D24" s="106">
        <v>0.38194444444444442</v>
      </c>
      <c r="E24" s="113" t="s">
        <v>177</v>
      </c>
      <c r="F24" s="155" t="s">
        <v>190</v>
      </c>
      <c r="G24" s="155"/>
      <c r="H24" s="155"/>
      <c r="I24" s="155"/>
      <c r="J24" s="106">
        <v>0.80277777777777781</v>
      </c>
      <c r="K24" s="106">
        <v>0.8041666666666667</v>
      </c>
      <c r="L24" s="36" t="s">
        <v>175</v>
      </c>
      <c r="M24" s="155" t="s">
        <v>200</v>
      </c>
      <c r="N24" s="155"/>
      <c r="O24" s="155"/>
      <c r="P24" s="155"/>
    </row>
    <row r="25" spans="2:16" ht="13.5" customHeight="1" x14ac:dyDescent="0.25">
      <c r="B25" s="156"/>
      <c r="C25" s="116"/>
      <c r="D25" s="116"/>
      <c r="E25" s="113" t="s">
        <v>170</v>
      </c>
      <c r="F25" s="155"/>
      <c r="G25" s="155"/>
      <c r="H25" s="155"/>
      <c r="I25" s="155"/>
      <c r="J25" s="106"/>
      <c r="K25" s="106"/>
      <c r="L25" s="36" t="s">
        <v>49</v>
      </c>
      <c r="M25" s="155"/>
      <c r="N25" s="155"/>
      <c r="O25" s="155"/>
      <c r="P25" s="155"/>
    </row>
    <row r="26" spans="2:16" ht="13.5" customHeight="1" x14ac:dyDescent="0.25">
      <c r="B26" s="156"/>
      <c r="C26" s="106">
        <v>0.38472222222222224</v>
      </c>
      <c r="D26" s="106">
        <v>0.38541666666666669</v>
      </c>
      <c r="E26" s="113" t="s">
        <v>164</v>
      </c>
      <c r="F26" s="155" t="s">
        <v>191</v>
      </c>
      <c r="G26" s="155"/>
      <c r="H26" s="155"/>
      <c r="I26" s="155"/>
      <c r="J26" s="106">
        <v>0.80486111111111114</v>
      </c>
      <c r="K26" s="106">
        <v>0.80625000000000002</v>
      </c>
      <c r="L26" s="36" t="s">
        <v>176</v>
      </c>
      <c r="M26" s="155" t="s">
        <v>199</v>
      </c>
      <c r="N26" s="155"/>
      <c r="O26" s="155"/>
      <c r="P26" s="15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7" t="s">
        <v>50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25">
      <c r="B30" s="37" t="s">
        <v>168</v>
      </c>
      <c r="C30" s="42">
        <v>8.1944444444444445E-2</v>
      </c>
      <c r="D30" s="43"/>
      <c r="E30" s="43">
        <v>6.25E-2</v>
      </c>
      <c r="F30" s="43">
        <v>0.20555555555555555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0.35</v>
      </c>
    </row>
    <row r="31" spans="2:16" ht="14.1" customHeight="1" x14ac:dyDescent="0.25">
      <c r="B31" s="37" t="s">
        <v>169</v>
      </c>
      <c r="C31" s="47">
        <v>8.2638888888888887E-2</v>
      </c>
      <c r="D31" s="7"/>
      <c r="E31" s="7">
        <v>6.25E-2</v>
      </c>
      <c r="F31" s="7">
        <v>0.21111111111111111</v>
      </c>
      <c r="G31" s="7"/>
      <c r="H31" s="7"/>
      <c r="I31" s="7"/>
      <c r="J31" s="7"/>
      <c r="K31" s="7">
        <v>3.3333333333333333E-2</v>
      </c>
      <c r="L31" s="7"/>
      <c r="M31" s="7"/>
      <c r="N31" s="7"/>
      <c r="O31" s="48"/>
      <c r="P31" s="46">
        <f>SUM(C31:N31)</f>
        <v>0.38958333333333328</v>
      </c>
    </row>
    <row r="32" spans="2:16" ht="14.1" customHeight="1" x14ac:dyDescent="0.2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3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25">
      <c r="B34" s="109" t="s">
        <v>166</v>
      </c>
      <c r="C34" s="110">
        <f>C31-C32-C33</f>
        <v>8.2638888888888887E-2</v>
      </c>
      <c r="D34" s="110">
        <f t="shared" ref="D34:P34" si="1">D31-D32-D33</f>
        <v>0</v>
      </c>
      <c r="E34" s="110">
        <f t="shared" si="1"/>
        <v>6.25E-2</v>
      </c>
      <c r="F34" s="110">
        <f t="shared" si="1"/>
        <v>0.21111111111111111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3.3333333333333333E-2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0.38958333333333328</v>
      </c>
    </row>
    <row r="35" spans="2:16" ht="13.5" customHeight="1" x14ac:dyDescent="0.2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25">
      <c r="B36" s="158" t="s">
        <v>67</v>
      </c>
      <c r="C36" s="145" t="s">
        <v>195</v>
      </c>
      <c r="D36" s="146"/>
      <c r="E36" s="145" t="s">
        <v>193</v>
      </c>
      <c r="F36" s="146"/>
      <c r="G36" s="145"/>
      <c r="H36" s="146"/>
      <c r="I36" s="145"/>
      <c r="J36" s="146"/>
      <c r="K36" s="145"/>
      <c r="L36" s="146"/>
      <c r="M36" s="145"/>
      <c r="N36" s="146"/>
      <c r="O36" s="119"/>
      <c r="P36" s="119"/>
    </row>
    <row r="37" spans="2:16" ht="18" customHeight="1" x14ac:dyDescent="0.25">
      <c r="B37" s="159"/>
      <c r="C37" s="145"/>
      <c r="D37" s="146"/>
      <c r="E37" s="119"/>
      <c r="F37" s="119"/>
      <c r="G37" s="119"/>
      <c r="H37" s="119"/>
      <c r="I37" s="119"/>
      <c r="J37" s="119"/>
      <c r="K37" s="119"/>
      <c r="L37" s="119"/>
      <c r="M37" s="145"/>
      <c r="N37" s="146"/>
      <c r="O37" s="119"/>
      <c r="P37" s="119"/>
    </row>
    <row r="38" spans="2:16" ht="18" customHeight="1" x14ac:dyDescent="0.25">
      <c r="B38" s="15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</row>
    <row r="39" spans="2:16" ht="18" customHeight="1" x14ac:dyDescent="0.25">
      <c r="B39" s="15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</row>
    <row r="40" spans="2:16" ht="18" customHeight="1" x14ac:dyDescent="0.25">
      <c r="B40" s="15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</row>
    <row r="41" spans="2:16" ht="18" customHeight="1" x14ac:dyDescent="0.25">
      <c r="B41" s="160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68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 t="s">
        <v>192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25">
      <c r="B45" s="168" t="s">
        <v>194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25">
      <c r="B46" s="167" t="s">
        <v>196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25"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2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25">
      <c r="B49" s="169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25">
      <c r="B50" s="181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25">
      <c r="B51" s="167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25">
      <c r="B52" s="167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3">
      <c r="B53" s="187" t="s">
        <v>167</v>
      </c>
      <c r="C53" s="188"/>
      <c r="D53" s="115"/>
      <c r="E53" s="115"/>
      <c r="F53" s="115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3">
      <c r="B54" s="182" t="s">
        <v>186</v>
      </c>
      <c r="C54" s="183"/>
      <c r="D54" s="183"/>
      <c r="E54" s="183"/>
      <c r="F54" s="112">
        <v>166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25"/>
    <row r="56" spans="2:16" ht="17.25" customHeight="1" x14ac:dyDescent="0.25">
      <c r="B56" s="132" t="s">
        <v>69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33" t="s">
        <v>70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71</v>
      </c>
      <c r="O57" s="134"/>
      <c r="P57" s="137"/>
    </row>
    <row r="58" spans="2:16" ht="17.100000000000001" customHeight="1" x14ac:dyDescent="0.25">
      <c r="B58" s="138" t="s">
        <v>72</v>
      </c>
      <c r="C58" s="139"/>
      <c r="D58" s="140"/>
      <c r="E58" s="138" t="s">
        <v>73</v>
      </c>
      <c r="F58" s="139"/>
      <c r="G58" s="140"/>
      <c r="H58" s="139" t="s">
        <v>74</v>
      </c>
      <c r="I58" s="139"/>
      <c r="J58" s="139"/>
      <c r="K58" s="141" t="s">
        <v>75</v>
      </c>
      <c r="L58" s="139"/>
      <c r="M58" s="142"/>
      <c r="N58" s="143"/>
      <c r="O58" s="139"/>
      <c r="P58" s="144"/>
    </row>
    <row r="59" spans="2:16" ht="20.100000000000001" customHeight="1" x14ac:dyDescent="0.25">
      <c r="B59" s="172" t="s">
        <v>76</v>
      </c>
      <c r="C59" s="162"/>
      <c r="D59" s="58">
        <v>7</v>
      </c>
      <c r="E59" s="172" t="s">
        <v>77</v>
      </c>
      <c r="F59" s="162"/>
      <c r="G59" s="58" t="b">
        <v>1</v>
      </c>
      <c r="H59" s="161" t="s">
        <v>78</v>
      </c>
      <c r="I59" s="162"/>
      <c r="J59" s="58" t="b">
        <v>1</v>
      </c>
      <c r="K59" s="161" t="s">
        <v>79</v>
      </c>
      <c r="L59" s="162"/>
      <c r="M59" s="58" t="b">
        <v>1</v>
      </c>
      <c r="N59" s="163" t="s">
        <v>80</v>
      </c>
      <c r="O59" s="162"/>
      <c r="P59" s="58" t="b">
        <v>1</v>
      </c>
    </row>
    <row r="60" spans="2:16" ht="20.100000000000001" customHeight="1" x14ac:dyDescent="0.25">
      <c r="B60" s="172" t="s">
        <v>81</v>
      </c>
      <c r="C60" s="162"/>
      <c r="D60" s="58" t="b">
        <v>1</v>
      </c>
      <c r="E60" s="172" t="s">
        <v>82</v>
      </c>
      <c r="F60" s="162"/>
      <c r="G60" s="58" t="b">
        <v>1</v>
      </c>
      <c r="H60" s="161" t="s">
        <v>83</v>
      </c>
      <c r="I60" s="162"/>
      <c r="J60" s="58" t="b">
        <v>1</v>
      </c>
      <c r="K60" s="161" t="s">
        <v>84</v>
      </c>
      <c r="L60" s="162"/>
      <c r="M60" s="58" t="b">
        <v>1</v>
      </c>
      <c r="N60" s="163" t="s">
        <v>85</v>
      </c>
      <c r="O60" s="162"/>
      <c r="P60" s="58" t="b">
        <v>1</v>
      </c>
    </row>
    <row r="61" spans="2:16" ht="20.100000000000001" customHeight="1" x14ac:dyDescent="0.25">
      <c r="B61" s="172" t="s">
        <v>86</v>
      </c>
      <c r="C61" s="162"/>
      <c r="D61" s="58" t="b">
        <v>1</v>
      </c>
      <c r="E61" s="172" t="s">
        <v>87</v>
      </c>
      <c r="F61" s="162"/>
      <c r="G61" s="58" t="b">
        <v>1</v>
      </c>
      <c r="H61" s="161" t="s">
        <v>88</v>
      </c>
      <c r="I61" s="162"/>
      <c r="J61" s="58" t="b">
        <v>1</v>
      </c>
      <c r="K61" s="161" t="s">
        <v>89</v>
      </c>
      <c r="L61" s="162"/>
      <c r="M61" s="58" t="b">
        <v>1</v>
      </c>
      <c r="N61" s="163" t="s">
        <v>90</v>
      </c>
      <c r="O61" s="162"/>
      <c r="P61" s="58" t="b">
        <v>1</v>
      </c>
    </row>
    <row r="62" spans="2:16" ht="20.100000000000001" customHeight="1" x14ac:dyDescent="0.25">
      <c r="B62" s="161" t="s">
        <v>88</v>
      </c>
      <c r="C62" s="162"/>
      <c r="D62" s="58" t="b">
        <v>1</v>
      </c>
      <c r="E62" s="172" t="s">
        <v>91</v>
      </c>
      <c r="F62" s="162"/>
      <c r="G62" s="58" t="b">
        <v>1</v>
      </c>
      <c r="H62" s="161" t="s">
        <v>92</v>
      </c>
      <c r="I62" s="162"/>
      <c r="J62" s="58" t="b">
        <v>0</v>
      </c>
      <c r="K62" s="161" t="s">
        <v>93</v>
      </c>
      <c r="L62" s="162"/>
      <c r="M62" s="58" t="b">
        <v>1</v>
      </c>
      <c r="N62" s="163" t="s">
        <v>83</v>
      </c>
      <c r="O62" s="162"/>
      <c r="P62" s="58" t="b">
        <v>1</v>
      </c>
    </row>
    <row r="63" spans="2:16" ht="20.100000000000001" customHeight="1" x14ac:dyDescent="0.25">
      <c r="B63" s="161" t="s">
        <v>94</v>
      </c>
      <c r="C63" s="162"/>
      <c r="D63" s="58" t="b">
        <v>1</v>
      </c>
      <c r="E63" s="172" t="s">
        <v>95</v>
      </c>
      <c r="F63" s="162"/>
      <c r="G63" s="58" t="b">
        <v>1</v>
      </c>
      <c r="H63" s="68"/>
      <c r="I63" s="69"/>
      <c r="J63" s="70"/>
      <c r="K63" s="161" t="s">
        <v>96</v>
      </c>
      <c r="L63" s="162"/>
      <c r="M63" s="58" t="b">
        <v>1</v>
      </c>
      <c r="N63" s="163" t="s">
        <v>165</v>
      </c>
      <c r="O63" s="162"/>
      <c r="P63" s="58" t="b">
        <v>1</v>
      </c>
    </row>
    <row r="64" spans="2:16" ht="20.100000000000001" customHeight="1" x14ac:dyDescent="0.25">
      <c r="B64" s="161" t="s">
        <v>97</v>
      </c>
      <c r="C64" s="162"/>
      <c r="D64" s="58" t="b">
        <v>0</v>
      </c>
      <c r="E64" s="172" t="s">
        <v>98</v>
      </c>
      <c r="F64" s="162"/>
      <c r="G64" s="58" t="b">
        <v>1</v>
      </c>
      <c r="H64" s="71"/>
      <c r="I64" s="72"/>
      <c r="J64" s="73"/>
      <c r="K64" s="179" t="s">
        <v>99</v>
      </c>
      <c r="L64" s="180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72" t="s">
        <v>162</v>
      </c>
      <c r="F65" s="16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15" customHeight="1" x14ac:dyDescent="0.25">
      <c r="B69" s="173" t="s">
        <v>105</v>
      </c>
      <c r="C69" s="173"/>
      <c r="D69" s="81"/>
      <c r="E69" s="81"/>
      <c r="F69" s="175" t="s">
        <v>106</v>
      </c>
      <c r="G69" s="177" t="s">
        <v>107</v>
      </c>
      <c r="H69" s="81"/>
      <c r="I69" s="173" t="s">
        <v>108</v>
      </c>
      <c r="J69" s="173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15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1</v>
      </c>
      <c r="O71" s="99" t="s">
        <v>116</v>
      </c>
      <c r="P71" s="59">
        <v>0</v>
      </c>
      <c r="Q71" s="107"/>
    </row>
    <row r="72" spans="2:17" ht="20.100000000000001" customHeight="1" x14ac:dyDescent="0.25">
      <c r="B72" s="100" t="s">
        <v>117</v>
      </c>
      <c r="C72" s="60">
        <v>-157.80000000000001</v>
      </c>
      <c r="D72" s="60">
        <v>-158.5</v>
      </c>
      <c r="E72" s="100" t="s">
        <v>118</v>
      </c>
      <c r="F72" s="60">
        <v>27.9</v>
      </c>
      <c r="G72" s="60">
        <v>26.1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25">
      <c r="B73" s="100" t="s">
        <v>121</v>
      </c>
      <c r="C73" s="60">
        <v>-153.1</v>
      </c>
      <c r="D73" s="60">
        <v>-154</v>
      </c>
      <c r="E73" s="102" t="s">
        <v>122</v>
      </c>
      <c r="F73" s="61">
        <v>31.3</v>
      </c>
      <c r="G73" s="61">
        <v>34.700000000000003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25">
      <c r="B74" s="100" t="s">
        <v>126</v>
      </c>
      <c r="C74" s="60">
        <v>-203.7</v>
      </c>
      <c r="D74" s="60">
        <v>-203.8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-121.9</v>
      </c>
      <c r="D75" s="60">
        <v>-122.5</v>
      </c>
      <c r="E75" s="102" t="s">
        <v>132</v>
      </c>
      <c r="F75" s="62">
        <v>45</v>
      </c>
      <c r="G75" s="62">
        <v>45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37.6</v>
      </c>
      <c r="D76" s="60">
        <v>36.4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25">
      <c r="B77" s="100" t="s">
        <v>141</v>
      </c>
      <c r="C77" s="60">
        <v>35.6</v>
      </c>
      <c r="D77" s="60">
        <v>34.1</v>
      </c>
      <c r="E77" s="102" t="s">
        <v>142</v>
      </c>
      <c r="F77" s="62">
        <v>255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25">
      <c r="B78" s="100" t="s">
        <v>146</v>
      </c>
      <c r="C78" s="60">
        <v>31.2</v>
      </c>
      <c r="D78" s="60">
        <v>29.7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25">
      <c r="B79" s="100" t="s">
        <v>151</v>
      </c>
      <c r="C79" s="60">
        <v>29.9</v>
      </c>
      <c r="D79" s="60">
        <v>28.2</v>
      </c>
      <c r="E79" s="100" t="s">
        <v>152</v>
      </c>
      <c r="F79" s="60">
        <v>18.399999999999999</v>
      </c>
      <c r="G79" s="60">
        <v>18.3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25">
      <c r="B80" s="105" t="s">
        <v>156</v>
      </c>
      <c r="C80" s="64">
        <v>2.6900000000000001E-6</v>
      </c>
      <c r="D80" s="64">
        <v>2.48E-6</v>
      </c>
      <c r="E80" s="102" t="s">
        <v>157</v>
      </c>
      <c r="F80" s="61">
        <v>69.7</v>
      </c>
      <c r="G80" s="61">
        <v>78.3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51" t="s">
        <v>161</v>
      </c>
      <c r="C84" s="151"/>
    </row>
    <row r="85" spans="2:16" ht="15" customHeight="1" x14ac:dyDescent="0.25">
      <c r="B85" s="152" t="s">
        <v>185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20" t="s">
        <v>197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2"/>
    </row>
    <row r="87" spans="2:16" ht="15" customHeight="1" x14ac:dyDescent="0.25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1"/>
    </row>
    <row r="88" spans="2:16" ht="15" customHeight="1" x14ac:dyDescent="0.25">
      <c r="B88" s="120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2"/>
    </row>
    <row r="89" spans="2:16" ht="15" customHeight="1" x14ac:dyDescent="0.25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2"/>
    </row>
    <row r="90" spans="2:16" ht="15" customHeight="1" x14ac:dyDescent="0.25">
      <c r="B90" s="120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2"/>
    </row>
    <row r="91" spans="2:16" ht="15" customHeight="1" x14ac:dyDescent="0.25">
      <c r="B91" s="120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2"/>
    </row>
    <row r="92" spans="2:16" ht="15" customHeight="1" x14ac:dyDescent="0.25">
      <c r="B92" s="120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2"/>
    </row>
    <row r="93" spans="2:16" ht="15" customHeight="1" x14ac:dyDescent="0.25">
      <c r="B93" s="120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2"/>
    </row>
    <row r="94" spans="2:16" ht="15" customHeight="1" x14ac:dyDescent="0.25">
      <c r="B94" s="120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2"/>
    </row>
    <row r="95" spans="2:16" ht="15" customHeight="1" x14ac:dyDescent="0.25"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2"/>
    </row>
    <row r="96" spans="2:16" ht="15" customHeight="1" x14ac:dyDescent="0.25">
      <c r="B96" s="120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2"/>
    </row>
    <row r="97" spans="2:16" ht="15" customHeight="1" x14ac:dyDescent="0.25">
      <c r="B97" s="120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2"/>
    </row>
    <row r="98" spans="2:16" ht="15" customHeight="1" x14ac:dyDescent="0.25">
      <c r="B98" s="120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2"/>
    </row>
    <row r="99" spans="2:16" ht="15" customHeight="1" x14ac:dyDescent="0.2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247650</xdr:rowOff>
                  </from>
                  <to>
                    <xdr:col>9</xdr:col>
                    <xdr:colOff>419100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2024-03-05T14:50:54Z</cp:lastPrinted>
  <dcterms:created xsi:type="dcterms:W3CDTF">2024-02-29T07:36:25Z</dcterms:created>
  <dcterms:modified xsi:type="dcterms:W3CDTF">2025-03-04T04:27:29Z</dcterms:modified>
</cp:coreProperties>
</file>