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2\"/>
    </mc:Choice>
  </mc:AlternateContent>
  <xr:revisionPtr revIDLastSave="0" documentId="13_ncr:1_{E76EBC90-1CFE-4AF8-81D4-F705336E10D4}" xr6:coauthVersionLast="47" xr6:coauthVersionMax="47" xr10:uidLastSave="{00000000-0000-0000-0000-000000000000}"/>
  <bookViews>
    <workbookView xWindow="23724" yWindow="2652" windowWidth="19224" windowHeight="22728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<sst xmlns="http://schemas.openxmlformats.org/spreadsheetml/2006/main" count="219" uniqueCount="207">
  <si>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</si>
  <si>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</si>
  <si>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</si>
  <si>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</si>
  <si>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</si>
  <si>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</si>
  <si>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</si>
  <si>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</si>
  <si>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</si>
  <si>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</si>
  <si>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</si>
  <si>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</si>
  <si>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</si>
  <si>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</si>
  <si>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</si>
  <si>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</si>
  <si>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</si>
  <si>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</si>
  <si>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</si>
  <si>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</si>
  <si>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</si>
  <si>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</si>
  <si>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</si>
  <si>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</si>
  <si>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</si>
  <si>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</si>
  <si>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</si>
  <si>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</si>
  <si>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</si>
  <si>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</si>
  <si>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</si>
  <si>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</si>
  <si>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</si>
  <si>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</si>
  <si>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</si>
  <si>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</si>
  <si>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</si>
  <si>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</si>
  <si>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</si>
  <si>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</si>
  <si>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</si>
  <si>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</si>
  <si>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</si>
  <si>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</si>
  <si>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</si>
  <si>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</si>
  <si>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</si>
  <si>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</si>
  <si>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</si>
  <si>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</si>
  <si>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</si>
  <si>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</si>
  <si>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</si>
  <si>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</si>
  <si>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</si>
  <si>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</si>
  <si>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</si>
  <si>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</si>
  <si>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</si>
  <si>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</si>
  <si>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</si>
  <si>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</si>
  <si>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</si>
  <si>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</si>
  <si>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</si>
  <si>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</si>
  <si>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</si>
  <si>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</si>
  <si>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</si>
  <si>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</si>
  <si>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</si>
  <si>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</si>
  <si>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</si>
  <si>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</si>
  <si>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</si>
  <si>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</si>
  <si>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</si>
  <si>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</si>
  <si>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</si>
  <si>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</si>
  <si>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</si>
  <si>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</si>
  <si>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</si>
  <si>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</si>
  <si>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</si>
  <si>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</si>
  <si>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</si>
  <si>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</si>
  <si>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</si>
  <si>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</si>
  <si>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</si>
  <si>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</si>
  <si>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</si>
  <si>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</si>
  <si>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</si>
  <si>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</si>
  <si>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</si>
  <si>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</si>
  <si>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</si>
  <si>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</si>
  <si>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</si>
  <si>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</si>
  <si>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</si>
  <si>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</si>
  <si>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</si>
  <si>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</si>
  <si>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</si>
  <si>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</si>
  <si>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</si>
  <si>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</si>
  <si>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</si>
  <si>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</si>
  <si>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</si>
  <si>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</si>
  <si>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</si>
  <si>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</si>
  <si>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</si>
  <si>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</si>
  <si>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</si>
  <si>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</si>
  <si>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</si>
  <si>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</si>
  <si>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</si>
  <si>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</si>
  <si>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</si>
  <si>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</si>
  <si>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</si>
  <si>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</si>
  <si>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</si>
  <si>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</si>
  <si>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</si>
  <si>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</si>
  <si>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</si>
  <si>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</si>
  <si>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</si>
  <si>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</si>
  <si>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</si>
  <si>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</si>
  <si>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</si>
  <si>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</si>
  <si>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</si>
  <si>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</si>
  <si>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</si>
  <si>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</si>
  <si>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</si>
  <si>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</si>
  <si>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</si>
  <si>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</si>
  <si>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</si>
  <si>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</si>
  <si>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</si>
  <si>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</si>
  <si>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</si>
  <si>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</si>
  <si>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</si>
  <si>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</si>
  <si>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</si>
  <si>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</si>
  <si>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</si>
  <si>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</si>
  <si>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</si>
  <si>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</si>
  <si>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</si>
  <si>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</si>
  <si>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</si>
  <si>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</si>
  <si>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</si>
  <si>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</si>
  <si>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</si>
  <si>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</si>
  <si>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</si>
  <si>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</si>
  <si>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</si>
  <si>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</si>
  <si>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</si>
  <si>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</si>
  <si>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</si>
  <si>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</si>
  <si>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</si>
  <si>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김예은</t>
  </si>
  <si>
    <t>월령 40%이상으로 방풍막 연결</t>
  </si>
  <si>
    <t>OBS</t>
  </si>
  <si>
    <t>ALL</t>
  </si>
  <si>
    <t>I-BAND 촬영 함</t>
    <phoneticPr fontId="3" type="noConversion"/>
  </si>
  <si>
    <t>L_065140-065146</t>
    <phoneticPr fontId="3" type="noConversion"/>
  </si>
  <si>
    <t>E_065151-065158</t>
    <phoneticPr fontId="3" type="noConversion"/>
  </si>
  <si>
    <t>E_065171-065172</t>
    <phoneticPr fontId="3" type="noConversion"/>
  </si>
  <si>
    <t>E_065171-065172 shutter가 멈추어서 망원경과 맞지 않은 상태에서 노출 됨/ Dome shutter control 재실행 후 정상화 됨</t>
    <phoneticPr fontId="3" type="noConversion"/>
  </si>
  <si>
    <t>SITE-KSP</t>
    <phoneticPr fontId="3" type="noConversion"/>
  </si>
  <si>
    <t>SITE-KAMP</t>
    <phoneticPr fontId="3" type="noConversion"/>
  </si>
  <si>
    <t>SITE-TMT</t>
    <phoneticPr fontId="3" type="noConversion"/>
  </si>
  <si>
    <t>TMT</t>
    <phoneticPr fontId="3" type="noConversion"/>
  </si>
  <si>
    <t>-</t>
    <phoneticPr fontId="3" type="noConversion"/>
  </si>
  <si>
    <t>[10:00] 짙은 구름으로 인한 관측 대기/ [13:50] 관측 재개</t>
    <phoneticPr fontId="3" type="noConversion"/>
  </si>
  <si>
    <t>E_065049-065057 B/V/R 각 filter로 dome flat 촬영 함</t>
    <phoneticPr fontId="3" type="noConversion"/>
  </si>
  <si>
    <t>L_065140-065146 빛이 번진듯한 영상(ALT42.7/AZ-170.6/HA +00:28:34)/ 달빛이 방풍막에 반사되어 영향을 받은 것으로 추정 함</t>
    <phoneticPr fontId="3" type="noConversion"/>
  </si>
  <si>
    <t>E_065151-065158 당시 전천카메라를 확인 할 수 없으나, 빛이 옅게 반사된것처럼 영상이 나옴</t>
    <phoneticPr fontId="3" type="noConversion"/>
  </si>
  <si>
    <t>L_065181-065184</t>
    <phoneticPr fontId="3" type="noConversion"/>
  </si>
  <si>
    <t xml:space="preserve">   L_065181-065184 위와 동일하게 빛이 번진듯한 영상(ALT38.7/AZ -143.0/HA +01:54:46)/ 뒤로 갈 수록 value 값이 높아짐</t>
    <phoneticPr fontId="3" type="noConversion"/>
  </si>
  <si>
    <t>ALL</t>
    <phoneticPr fontId="3" type="noConversion"/>
  </si>
  <si>
    <t>촬영 위치에 구름으로 인해 오전 플랫 건너뜀</t>
    <phoneticPr fontId="3" type="noConversion"/>
  </si>
  <si>
    <t>E_065256</t>
    <phoneticPr fontId="3" type="noConversion"/>
  </si>
  <si>
    <t>ENE</t>
    <phoneticPr fontId="3" type="noConversion"/>
  </si>
  <si>
    <t>N</t>
    <phoneticPr fontId="3" type="noConversion"/>
  </si>
  <si>
    <t>NNW</t>
    <phoneticPr fontId="3" type="noConversion"/>
  </si>
  <si>
    <t>E_065256 script observation progress failed로 obs가 한 장 더 찍힘</t>
    <phoneticPr fontId="3" type="noConversion"/>
  </si>
  <si>
    <t>E_065049-065057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</si>
</sst>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B13" zoomScale="145" zoomScaleNormal="145" workbookViewId="0">
      <selection activeCell="C37" sqref="C37:D37"/>
    </sheetView>
  </sheetViews>
  <sheetFormatPr defaultColWidth="0" defaultRowHeight="10.8" zeroHeight="1" x14ac:dyDescent="0.35"/>
  <cols>
    <col min="1" max="1" width="0.77734375" style="65" customWidth="1"/>
    <col min="2" max="2" width="7.77734375" style="65" customWidth="1"/>
    <col min="3" max="16" width="6.77734375" style="65" customWidth="1"/>
    <col min="17" max="17" width="0.77734375" style="65" customWidth="1"/>
    <col min="18" max="18" width="9.21875" style="65" hidden="1" customWidth="1"/>
    <col min="19" max="16384" width="9.21875" style="65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45698</v>
      </c>
      <c r="D3" s="158"/>
      <c r="E3" s="1"/>
      <c r="F3" s="1"/>
      <c r="G3" s="1"/>
      <c r="H3" s="1"/>
      <c r="I3" s="1"/>
      <c r="J3" s="1"/>
      <c r="K3" s="66" t="s">
        <v>2</v>
      </c>
      <c r="L3" s="159">
        <f>(P31-(P32+P33))/P31*100</f>
        <v>56.969696969696969</v>
      </c>
      <c r="M3" s="159"/>
      <c r="N3" s="66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0.43402777777777773</v>
      </c>
      <c r="D9" s="8" t="s">
        <v>192</v>
      </c>
      <c r="E9" s="8">
        <v>19.100000000000001</v>
      </c>
      <c r="F9" s="8">
        <v>62.7</v>
      </c>
      <c r="G9" s="36" t="s">
        <v>202</v>
      </c>
      <c r="H9" s="8">
        <v>2</v>
      </c>
      <c r="I9" s="36">
        <v>93.6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1.2</v>
      </c>
      <c r="E10" s="8">
        <v>17</v>
      </c>
      <c r="F10" s="8">
        <v>73.5</v>
      </c>
      <c r="G10" s="36" t="s">
        <v>203</v>
      </c>
      <c r="H10" s="8">
        <v>15.3</v>
      </c>
      <c r="I10" s="11"/>
      <c r="J10" s="9">
        <f>IF(L10, 1, 0) + IF(M10, 2, 0) + IF(N10, 4, 0) + IF(O10, 8, 0) + IF(P10, 16, 0)</f>
        <v>3</v>
      </c>
      <c r="K10" s="12" t="b">
        <v>1</v>
      </c>
      <c r="L10" s="12" t="b">
        <v>1</v>
      </c>
      <c r="M10" s="12" t="b">
        <v>1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0.7597222222222223</v>
      </c>
      <c r="D11" s="15">
        <v>0.9</v>
      </c>
      <c r="E11" s="15">
        <v>16.8</v>
      </c>
      <c r="F11" s="15">
        <v>77.3</v>
      </c>
      <c r="G11" s="36" t="s">
        <v>204</v>
      </c>
      <c r="H11" s="15">
        <v>7.8</v>
      </c>
      <c r="I11" s="16"/>
      <c r="J11" s="9">
        <f>IF(L11, 1, 0) + IF(M11, 2, 0) + IF(N11, 4, 0) + IF(O11, 8, 0) + IF(P11, 16, 0)</f>
        <v>1</v>
      </c>
      <c r="K11" s="12" t="b">
        <v>1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24.325694444444444</v>
      </c>
      <c r="D12" s="19">
        <f>AVERAGE(D9:D11)</f>
        <v>1.05</v>
      </c>
      <c r="E12" s="19">
        <f>AVERAGE(E9:E11)</f>
        <v>17.633333333333336</v>
      </c>
      <c r="F12" s="20">
        <f>AVERAGE(F9:F11)</f>
        <v>71.166666666666671</v>
      </c>
      <c r="G12" s="21"/>
      <c r="H12" s="22">
        <f>AVERAGE(H9:H11)</f>
        <v>8.3666666666666671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181</v>
      </c>
      <c r="D16" s="27" t="s">
        <v>182</v>
      </c>
      <c r="E16" s="27" t="s">
        <v>188</v>
      </c>
      <c r="F16" s="27" t="s">
        <v>189</v>
      </c>
      <c r="G16" s="117" t="s">
        <v>190</v>
      </c>
      <c r="H16" s="117" t="s">
        <v>191</v>
      </c>
      <c r="I16" s="27" t="s">
        <v>199</v>
      </c>
      <c r="J16" s="27"/>
      <c r="K16" s="27"/>
      <c r="L16" s="27"/>
      <c r="M16" s="27"/>
      <c r="N16" s="27"/>
      <c r="O16" s="27"/>
      <c r="P16" s="27" t="s">
        <v>181</v>
      </c>
    </row>
    <row r="17" spans="2:16" ht="14.1" customHeight="1" x14ac:dyDescent="0.35">
      <c r="B17" s="35" t="s">
        <v>41</v>
      </c>
      <c r="C17" s="28">
        <v>0.4236111111111111</v>
      </c>
      <c r="D17" s="28">
        <v>0.42430555555555555</v>
      </c>
      <c r="E17" s="28">
        <v>0.58194444444444449</v>
      </c>
      <c r="F17" s="28">
        <v>0.59583333333333333</v>
      </c>
      <c r="G17" s="28">
        <v>0.68055555555555558</v>
      </c>
      <c r="H17" s="28">
        <v>0.76249999999999996</v>
      </c>
      <c r="I17" s="28">
        <v>0.78541666666666665</v>
      </c>
      <c r="J17" s="28"/>
      <c r="K17" s="28"/>
      <c r="L17" s="28"/>
      <c r="M17" s="28"/>
      <c r="N17" s="28"/>
      <c r="O17" s="28"/>
      <c r="P17" s="28">
        <v>0.79027777777777775</v>
      </c>
    </row>
    <row r="18" spans="2:16" ht="14.1" customHeight="1" x14ac:dyDescent="0.35">
      <c r="B18" s="35" t="s">
        <v>42</v>
      </c>
      <c r="C18" s="27">
        <v>65029</v>
      </c>
      <c r="D18" s="27">
        <v>65030</v>
      </c>
      <c r="E18" s="27">
        <v>65127</v>
      </c>
      <c r="F18" s="27">
        <v>65135</v>
      </c>
      <c r="G18" s="27">
        <v>65187</v>
      </c>
      <c r="H18" s="27">
        <v>65239</v>
      </c>
      <c r="I18" s="27">
        <v>65251</v>
      </c>
      <c r="J18" s="27"/>
      <c r="K18" s="27"/>
      <c r="L18" s="27"/>
      <c r="M18" s="27"/>
      <c r="N18" s="27"/>
      <c r="O18" s="27"/>
      <c r="P18" s="27">
        <v>65257</v>
      </c>
    </row>
    <row r="19" spans="2:16" ht="14.1" customHeight="1" thickBot="1" x14ac:dyDescent="0.4">
      <c r="B19" s="13" t="s">
        <v>43</v>
      </c>
      <c r="C19" s="29"/>
      <c r="D19" s="27">
        <v>65122</v>
      </c>
      <c r="E19" s="30">
        <v>65134</v>
      </c>
      <c r="F19" s="30">
        <v>65186</v>
      </c>
      <c r="G19" s="30">
        <v>65238</v>
      </c>
      <c r="H19" s="30">
        <v>65250</v>
      </c>
      <c r="I19" s="30">
        <v>65255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93</v>
      </c>
      <c r="E20" s="33">
        <f>IF(ISNUMBER(E18),E19-E18+1,"")</f>
        <v>8</v>
      </c>
      <c r="F20" s="33">
        <f>IF(ISNUMBER(F18),F19-F18+1,"")</f>
        <v>52</v>
      </c>
      <c r="G20" s="33">
        <f>IF(ISNUMBER(G18),G19-G18+1,"")</f>
        <v>52</v>
      </c>
      <c r="H20" s="33">
        <f>IF(ISNUMBER(H18),H19-H18+1,"")</f>
        <v>12</v>
      </c>
      <c r="I20" s="33">
        <f t="shared" ref="I20:O20" si="0">IF(ISNUMBER(I18),I19-I18+1,"")</f>
        <v>5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6"/>
      <c r="D23" s="116"/>
      <c r="E23" s="36" t="s">
        <v>48</v>
      </c>
      <c r="F23" s="164"/>
      <c r="G23" s="164"/>
      <c r="H23" s="164"/>
      <c r="I23" s="164"/>
      <c r="J23" s="106"/>
      <c r="K23" s="106"/>
      <c r="L23" s="116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6"/>
      <c r="D24" s="106"/>
      <c r="E24" s="113" t="s">
        <v>178</v>
      </c>
      <c r="F24" s="164"/>
      <c r="G24" s="164"/>
      <c r="H24" s="164"/>
      <c r="I24" s="164"/>
      <c r="J24" s="106"/>
      <c r="K24" s="106"/>
      <c r="L24" s="36" t="s">
        <v>176</v>
      </c>
      <c r="M24" s="164"/>
      <c r="N24" s="164"/>
      <c r="O24" s="164"/>
      <c r="P24" s="164"/>
    </row>
    <row r="25" spans="2:16" ht="13.5" customHeight="1" x14ac:dyDescent="0.35">
      <c r="B25" s="165"/>
      <c r="C25" s="116"/>
      <c r="D25" s="116"/>
      <c r="E25" s="113" t="s">
        <v>170</v>
      </c>
      <c r="F25" s="164"/>
      <c r="G25" s="164"/>
      <c r="H25" s="164"/>
      <c r="I25" s="164"/>
      <c r="J25" s="106"/>
      <c r="K25" s="106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6"/>
      <c r="D26" s="106"/>
      <c r="E26" s="113" t="s">
        <v>164</v>
      </c>
      <c r="F26" s="164"/>
      <c r="G26" s="164"/>
      <c r="H26" s="164"/>
      <c r="I26" s="164"/>
      <c r="J26" s="106"/>
      <c r="K26" s="106"/>
      <c r="L26" s="36" t="s">
        <v>177</v>
      </c>
      <c r="M26" s="164"/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0.32569444444444445</v>
      </c>
      <c r="N30" s="43"/>
      <c r="O30" s="45"/>
      <c r="P30" s="46">
        <f>SUM(C30:J30,L30:N30)</f>
        <v>0.32569444444444445</v>
      </c>
    </row>
    <row r="31" spans="2:16" ht="14.1" customHeight="1" x14ac:dyDescent="0.35">
      <c r="B31" s="37" t="s">
        <v>169</v>
      </c>
      <c r="C31" s="47"/>
      <c r="D31" s="7">
        <v>0.15902777777777777</v>
      </c>
      <c r="E31" s="7">
        <v>8.4722222222222227E-2</v>
      </c>
      <c r="F31" s="7"/>
      <c r="G31" s="7"/>
      <c r="H31" s="7"/>
      <c r="I31" s="7"/>
      <c r="J31" s="7"/>
      <c r="K31" s="7">
        <v>0.1</v>
      </c>
      <c r="L31" s="7"/>
      <c r="M31" s="7"/>
      <c r="N31" s="7"/>
      <c r="O31" s="48"/>
      <c r="P31" s="46">
        <f>SUM(C31:N31)</f>
        <v>0.34375</v>
      </c>
    </row>
    <row r="32" spans="2:16" ht="14.1" customHeight="1" x14ac:dyDescent="0.35">
      <c r="B32" s="37" t="s">
        <v>65</v>
      </c>
      <c r="C32" s="49"/>
      <c r="D32" s="50">
        <v>0.14791666666666667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0.14791666666666667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9" t="s">
        <v>166</v>
      </c>
      <c r="C34" s="110">
        <f>C31-C32-C33</f>
        <v>0</v>
      </c>
      <c r="D34" s="110">
        <f t="shared" ref="D34:P34" si="1">D31-D32-D33</f>
        <v>1.1111111111111099E-2</v>
      </c>
      <c r="E34" s="110">
        <f t="shared" si="1"/>
        <v>8.4722222222222227E-2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0.1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0.19583333333333333</v>
      </c>
    </row>
    <row r="35" spans="2:16" ht="13.5" customHeight="1" x14ac:dyDescent="0.35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 x14ac:dyDescent="0.35">
      <c r="B36" s="151" t="s">
        <v>67</v>
      </c>
      <c r="C36" s="154" t="s">
        <v>206</v>
      </c>
      <c r="D36" s="155"/>
      <c r="E36" s="154" t="s">
        <v>184</v>
      </c>
      <c r="F36" s="155"/>
      <c r="G36" s="154" t="s">
        <v>185</v>
      </c>
      <c r="H36" s="155"/>
      <c r="I36" s="154" t="s">
        <v>186</v>
      </c>
      <c r="J36" s="155"/>
      <c r="K36" s="154" t="s">
        <v>197</v>
      </c>
      <c r="L36" s="155"/>
      <c r="M36" s="154" t="s">
        <v>201</v>
      </c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" customHeight="1" x14ac:dyDescent="0.35">
      <c r="B44" s="125" t="s">
        <v>193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" customHeight="1" x14ac:dyDescent="0.35">
      <c r="B45" s="146" t="s">
        <v>194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" customHeight="1" x14ac:dyDescent="0.35">
      <c r="B46" s="125" t="s">
        <v>183</v>
      </c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" customHeight="1" x14ac:dyDescent="0.35">
      <c r="B47" s="170" t="s">
        <v>195</v>
      </c>
      <c r="C47" s="123"/>
      <c r="D47" s="123"/>
      <c r="E47" s="123"/>
      <c r="F47" s="123"/>
      <c r="G47" s="123"/>
      <c r="H47" s="123"/>
      <c r="I47" s="123"/>
      <c r="J47" s="123"/>
      <c r="K47" s="123"/>
      <c r="L47" s="123"/>
      <c r="M47" s="123"/>
      <c r="N47" s="123"/>
      <c r="O47" s="123"/>
      <c r="P47" s="124"/>
    </row>
    <row r="48" spans="2:16" ht="14.1" customHeight="1" x14ac:dyDescent="0.35">
      <c r="B48" s="147" t="s">
        <v>198</v>
      </c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 t="s">
        <v>196</v>
      </c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" customHeight="1" x14ac:dyDescent="0.35">
      <c r="B50" s="122" t="s">
        <v>187</v>
      </c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" customHeight="1" x14ac:dyDescent="0.35">
      <c r="B51" s="125" t="s">
        <v>205</v>
      </c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" customHeight="1" x14ac:dyDescent="0.35">
      <c r="B52" s="125" t="s">
        <v>200</v>
      </c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" customHeight="1" thickBot="1" x14ac:dyDescent="0.4">
      <c r="B53" s="131" t="s">
        <v>167</v>
      </c>
      <c r="C53" s="132"/>
      <c r="D53" s="115"/>
      <c r="E53" s="115"/>
      <c r="F53" s="115"/>
      <c r="G53" s="133"/>
      <c r="H53" s="132"/>
      <c r="I53" s="132"/>
      <c r="J53" s="132"/>
      <c r="K53" s="132"/>
      <c r="L53" s="132"/>
      <c r="M53" s="132"/>
      <c r="N53" s="132"/>
      <c r="O53" s="132"/>
      <c r="P53" s="134"/>
    </row>
    <row r="54" spans="2:16" ht="14.1" customHeight="1" thickTop="1" thickBot="1" x14ac:dyDescent="0.4">
      <c r="B54" s="126" t="s">
        <v>171</v>
      </c>
      <c r="C54" s="127"/>
      <c r="D54" s="127"/>
      <c r="E54" s="127"/>
      <c r="F54" s="112">
        <v>282</v>
      </c>
      <c r="G54" s="128"/>
      <c r="H54" s="129"/>
      <c r="I54" s="129"/>
      <c r="J54" s="129"/>
      <c r="K54" s="129"/>
      <c r="L54" s="129"/>
      <c r="M54" s="129"/>
      <c r="N54" s="129"/>
      <c r="O54" s="129"/>
      <c r="P54" s="130"/>
    </row>
    <row r="55" spans="2:16" ht="13.5" customHeight="1" thickTop="1" x14ac:dyDescent="0.35"/>
    <row r="56" spans="2:16" ht="17.25" customHeight="1" x14ac:dyDescent="0.35">
      <c r="B56" s="177" t="s">
        <v>69</v>
      </c>
      <c r="C56" s="177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78" t="s">
        <v>70</v>
      </c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80"/>
      <c r="N57" s="181" t="s">
        <v>71</v>
      </c>
      <c r="O57" s="179"/>
      <c r="P57" s="182"/>
    </row>
    <row r="58" spans="2:16" ht="17.100000000000001" customHeight="1" x14ac:dyDescent="0.35">
      <c r="B58" s="183" t="s">
        <v>72</v>
      </c>
      <c r="C58" s="184"/>
      <c r="D58" s="185"/>
      <c r="E58" s="183" t="s">
        <v>73</v>
      </c>
      <c r="F58" s="184"/>
      <c r="G58" s="185"/>
      <c r="H58" s="184" t="s">
        <v>74</v>
      </c>
      <c r="I58" s="184"/>
      <c r="J58" s="184"/>
      <c r="K58" s="186" t="s">
        <v>75</v>
      </c>
      <c r="L58" s="184"/>
      <c r="M58" s="187"/>
      <c r="N58" s="188"/>
      <c r="O58" s="184"/>
      <c r="P58" s="189"/>
    </row>
    <row r="59" spans="2:16" ht="20.100000000000001" customHeight="1" x14ac:dyDescent="0.35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00000000000001" customHeight="1" x14ac:dyDescent="0.35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00000000000001" customHeight="1" x14ac:dyDescent="0.35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00000000000001" customHeight="1" x14ac:dyDescent="0.35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00000000000001" customHeight="1" x14ac:dyDescent="0.35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165</v>
      </c>
      <c r="O63" s="119"/>
      <c r="P63" s="58" t="b">
        <v>1</v>
      </c>
    </row>
    <row r="64" spans="2:16" ht="20.100000000000001" customHeight="1" x14ac:dyDescent="0.35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41" t="s">
        <v>99</v>
      </c>
      <c r="L64" s="142"/>
      <c r="M64" s="58" t="b">
        <v>1</v>
      </c>
      <c r="N64" s="74"/>
      <c r="O64" s="75"/>
      <c r="P64" s="76"/>
    </row>
    <row r="65" spans="2:17" ht="20.100000000000001" customHeight="1" x14ac:dyDescent="0.35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00000000000001" customHeight="1" x14ac:dyDescent="0.3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00000000000001" customHeight="1" x14ac:dyDescent="0.3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00000000000001" customHeight="1" thickBot="1" x14ac:dyDescent="0.4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.050000000000001" customHeight="1" x14ac:dyDescent="0.35">
      <c r="B69" s="135" t="s">
        <v>105</v>
      </c>
      <c r="C69" s="135"/>
      <c r="D69" s="81"/>
      <c r="E69" s="81"/>
      <c r="F69" s="137" t="s">
        <v>106</v>
      </c>
      <c r="G69" s="139" t="s">
        <v>107</v>
      </c>
      <c r="H69" s="81"/>
      <c r="I69" s="135" t="s">
        <v>108</v>
      </c>
      <c r="J69" s="135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.050000000000001" customHeight="1" thickBot="1" x14ac:dyDescent="0.25">
      <c r="B70" s="136"/>
      <c r="C70" s="136"/>
      <c r="D70" s="85"/>
      <c r="E70" s="86"/>
      <c r="F70" s="138"/>
      <c r="G70" s="140"/>
      <c r="H70" s="87"/>
      <c r="I70" s="136"/>
      <c r="J70" s="136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00000000000001" customHeight="1" x14ac:dyDescent="0.35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172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00000000000001" customHeight="1" x14ac:dyDescent="0.35">
      <c r="B72" s="100" t="s">
        <v>117</v>
      </c>
      <c r="C72" s="60">
        <v>-159</v>
      </c>
      <c r="D72" s="60">
        <v>-158.6</v>
      </c>
      <c r="E72" s="100" t="s">
        <v>118</v>
      </c>
      <c r="F72" s="60">
        <v>23.2</v>
      </c>
      <c r="G72" s="60">
        <v>24.7</v>
      </c>
      <c r="H72" s="101"/>
      <c r="I72" s="97" t="s">
        <v>119</v>
      </c>
      <c r="J72" s="59">
        <v>0</v>
      </c>
      <c r="K72" s="98" t="s">
        <v>173</v>
      </c>
      <c r="L72" s="59">
        <v>0</v>
      </c>
      <c r="M72" s="98" t="s">
        <v>120</v>
      </c>
      <c r="N72" s="59">
        <v>0</v>
      </c>
      <c r="O72" s="98" t="s">
        <v>175</v>
      </c>
      <c r="P72" s="59">
        <v>0</v>
      </c>
      <c r="Q72" s="107"/>
    </row>
    <row r="73" spans="2:17" ht="20.100000000000001" customHeight="1" x14ac:dyDescent="0.35">
      <c r="B73" s="100" t="s">
        <v>121</v>
      </c>
      <c r="C73" s="60">
        <v>-154.30000000000001</v>
      </c>
      <c r="D73" s="60">
        <v>-153.9</v>
      </c>
      <c r="E73" s="102" t="s">
        <v>122</v>
      </c>
      <c r="F73" s="61">
        <v>39.200000000000003</v>
      </c>
      <c r="G73" s="61">
        <v>38.299999999999997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174</v>
      </c>
      <c r="P73" s="59">
        <v>0</v>
      </c>
      <c r="Q73" s="107"/>
    </row>
    <row r="74" spans="2:17" ht="20.100000000000001" customHeight="1" x14ac:dyDescent="0.35">
      <c r="B74" s="100" t="s">
        <v>126</v>
      </c>
      <c r="C74" s="60">
        <v>-206.4</v>
      </c>
      <c r="D74" s="60">
        <v>-204.2</v>
      </c>
      <c r="E74" s="102" t="s">
        <v>127</v>
      </c>
      <c r="F74" s="62">
        <v>10</v>
      </c>
      <c r="G74" s="62">
        <v>10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00000000000001" customHeight="1" x14ac:dyDescent="0.2">
      <c r="B75" s="100" t="s">
        <v>131</v>
      </c>
      <c r="C75" s="60">
        <v>-122.5333</v>
      </c>
      <c r="D75" s="60">
        <v>-123</v>
      </c>
      <c r="E75" s="102" t="s">
        <v>132</v>
      </c>
      <c r="F75" s="62">
        <v>45</v>
      </c>
      <c r="G75" s="62">
        <v>45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00000000000001" customHeight="1" x14ac:dyDescent="0.2">
      <c r="B76" s="100" t="s">
        <v>136</v>
      </c>
      <c r="C76" s="60">
        <v>33.299999999999997</v>
      </c>
      <c r="D76" s="60">
        <v>35.200000000000003</v>
      </c>
      <c r="E76" s="102" t="s">
        <v>137</v>
      </c>
      <c r="F76" s="62">
        <v>50</v>
      </c>
      <c r="G76" s="62">
        <v>50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00000000000001" customHeight="1" x14ac:dyDescent="0.35">
      <c r="B77" s="100" t="s">
        <v>141</v>
      </c>
      <c r="C77" s="60">
        <v>31</v>
      </c>
      <c r="D77" s="60">
        <v>32.799999999999997</v>
      </c>
      <c r="E77" s="102" t="s">
        <v>142</v>
      </c>
      <c r="F77" s="62">
        <v>255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00000000000001" customHeight="1" x14ac:dyDescent="0.35">
      <c r="B78" s="100" t="s">
        <v>146</v>
      </c>
      <c r="C78" s="60">
        <v>26.8</v>
      </c>
      <c r="D78" s="60">
        <v>28.5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00000000000001" customHeight="1" x14ac:dyDescent="0.35">
      <c r="B79" s="100" t="s">
        <v>151</v>
      </c>
      <c r="C79" s="60">
        <v>25.2</v>
      </c>
      <c r="D79" s="60">
        <v>27</v>
      </c>
      <c r="E79" s="100" t="s">
        <v>152</v>
      </c>
      <c r="F79" s="60">
        <v>15.9</v>
      </c>
      <c r="G79" s="60">
        <v>18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00000000000001" customHeight="1" x14ac:dyDescent="0.35">
      <c r="B80" s="105" t="s">
        <v>156</v>
      </c>
      <c r="C80" s="64">
        <v>1.2999999999999999E-4</v>
      </c>
      <c r="D80" s="64">
        <v>2.4299999999999999E-7</v>
      </c>
      <c r="E80" s="102" t="s">
        <v>157</v>
      </c>
      <c r="F80" s="61">
        <v>78.8</v>
      </c>
      <c r="G80" s="61">
        <v>68.3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180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6"/>
    </row>
    <row r="88" spans="2:16" ht="15" customHeight="1" x14ac:dyDescent="0.35">
      <c r="B88" s="167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67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67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67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67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67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67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67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67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67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67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1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3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2025-02-10T19:56:40Z</dcterms:modified>
</cp:coreProperties>
</file>