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<sst xmlns="http://schemas.openxmlformats.org/spreadsheetml/2006/main" count="206" uniqueCount="191">
  <si>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</si>
  <si>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</si>
  <si>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</si>
  <si>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</si>
  <si>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</si>
  <si>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</si>
  <si>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</si>
  <si>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</si>
  <si>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</si>
  <si>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</si>
  <si>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</si>
  <si>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</si>
  <si>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</si>
  <si>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</si>
  <si>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</si>
  <si>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</si>
  <si>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</si>
  <si>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</si>
  <si>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</si>
  <si>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</si>
  <si>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</si>
  <si>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</si>
  <si>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</si>
  <si>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</si>
  <si>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</si>
  <si>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</si>
  <si>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</si>
  <si>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</si>
  <si>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</si>
  <si>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</si>
  <si>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</si>
  <si>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</si>
  <si>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</si>
  <si>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</si>
  <si>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</si>
  <si>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</si>
  <si>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</si>
  <si>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</si>
  <si>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</si>
  <si>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</si>
  <si>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</si>
  <si>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</si>
  <si>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</si>
  <si>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</si>
  <si>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</si>
  <si>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</si>
  <si>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</si>
  <si>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</si>
  <si>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</si>
  <si>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</si>
  <si>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</si>
  <si>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</si>
  <si>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</si>
  <si>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</si>
  <si>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</si>
  <si>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</si>
  <si>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</si>
  <si>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</si>
  <si>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</si>
  <si>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</si>
  <si>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</si>
  <si>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</si>
  <si>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</si>
  <si>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</si>
  <si>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</si>
  <si>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</si>
  <si>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</si>
  <si>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</si>
  <si>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</si>
  <si>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</si>
  <si>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</si>
  <si>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</si>
  <si>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</si>
  <si>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</si>
  <si>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</si>
  <si>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</si>
  <si>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</si>
  <si>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</si>
  <si>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</si>
  <si>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</si>
  <si>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</si>
  <si>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</si>
  <si>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</si>
  <si>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</si>
  <si>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</si>
  <si>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</si>
  <si>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</si>
  <si>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</si>
  <si>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</si>
  <si>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</si>
  <si>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</si>
  <si>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</si>
  <si>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</si>
  <si>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</si>
  <si>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</si>
  <si>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</si>
  <si>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</si>
  <si>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</si>
  <si>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</si>
  <si>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</si>
  <si>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</si>
  <si>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</si>
  <si>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</si>
  <si>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</si>
  <si>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</si>
  <si>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</si>
  <si>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</si>
  <si>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</si>
  <si>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</si>
  <si>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</si>
  <si>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</si>
  <si>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</si>
  <si>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</si>
  <si>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</si>
  <si>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</si>
  <si>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</si>
  <si>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</si>
  <si>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</si>
  <si>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</si>
  <si>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</si>
  <si>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</si>
  <si>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</si>
  <si>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</si>
  <si>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</si>
  <si>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</si>
  <si>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</si>
  <si>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</si>
  <si>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</si>
  <si>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</si>
  <si>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</si>
  <si>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</si>
  <si>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</si>
  <si>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</si>
  <si>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</si>
  <si>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</si>
  <si>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</si>
  <si>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</si>
  <si>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</si>
  <si>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</si>
  <si>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</si>
  <si>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</si>
  <si>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</si>
  <si>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</si>
  <si>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</si>
  <si>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</si>
  <si>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</si>
  <si>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</si>
  <si>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</si>
  <si>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</si>
  <si>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</si>
  <si>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</si>
  <si>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</si>
  <si>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</si>
  <si>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</si>
  <si>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</si>
  <si>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</si>
  <si>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</si>
  <si>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</si>
  <si>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</si>
  <si>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</si>
  <si>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</si>
  <si>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</si>
  <si>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</si>
  <si>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</si>
  <si>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</si>
  <si>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</si>
  <si>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</si>
  <si>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</si>
  <si>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</si>
  <si>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</si>
  <si>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</si>
  <si>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</si>
  <si>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</si>
  <si>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</si>
  <si>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</si>
  <si>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</si>
  <si>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</si>
  <si>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</si>
  <si>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</si>
  <si>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</si>
  <si>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</si>
  <si>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</si>
  <si>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</si>
  <si>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-</t>
  </si>
  <si>
    <t>월령 40%이상으로 방풍막 연결</t>
  </si>
  <si>
    <t>NNW</t>
  </si>
  <si>
    <t>[16:20] 짙은 구름 및 높은 습도(vaisala 84%/ 2.3m 95%)로 인한 관측 종료</t>
  </si>
  <si>
    <t>I_BAND 촬영 함</t>
  </si>
  <si>
    <t>NE</t>
  </si>
  <si>
    <t>WNW</t>
  </si>
  <si>
    <t>정전 2회 발생했다가 회복 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</si>
</sst>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0" zoomScale="145" zoomScaleNormal="145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7">
        <v>45667</v>
      </c>
      <c r="D3" s="148"/>
      <c r="E3" s="1"/>
      <c r="F3" s="1"/>
      <c r="G3" s="1"/>
      <c r="H3" s="1"/>
      <c r="I3" s="1"/>
      <c r="J3" s="1"/>
      <c r="K3" s="66" t="s">
        <v>2</v>
      </c>
      <c r="L3" s="149">
        <f>(P31-(P32+P33))/P31*100</f>
        <v>0</v>
      </c>
      <c r="M3" s="149"/>
      <c r="N3" s="66" t="s">
        <v>3</v>
      </c>
      <c r="O3" s="149">
        <f>(P31-P33)/P31*100</f>
        <v>100</v>
      </c>
      <c r="P3" s="149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</v>
      </c>
      <c r="D9" s="8" t="s">
        <v>183</v>
      </c>
      <c r="E9" s="8">
        <v>15.8</v>
      </c>
      <c r="F9" s="8">
        <v>81.8</v>
      </c>
      <c r="G9" s="36" t="s">
        <v>188</v>
      </c>
      <c r="H9" s="8">
        <v>2.5</v>
      </c>
      <c r="I9" s="36">
        <v>84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183</v>
      </c>
      <c r="E10" s="8">
        <v>14.2</v>
      </c>
      <c r="F10" s="8">
        <v>85.5</v>
      </c>
      <c r="G10" s="36" t="s">
        <v>189</v>
      </c>
      <c r="H10" s="8">
        <v>2.5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0.68055555555555547</v>
      </c>
      <c r="D11" s="15" t="s">
        <v>183</v>
      </c>
      <c r="E11" s="15">
        <v>14.1</v>
      </c>
      <c r="F11" s="15">
        <v>84.7</v>
      </c>
      <c r="G11" s="36" t="s">
        <v>185</v>
      </c>
      <c r="H11" s="15">
        <v>7.4</v>
      </c>
      <c r="I11" s="16"/>
      <c r="J11" s="9">
        <f>IF(L11, 1, 0) + IF(M11, 2, 0) + IF(N11, 4, 0) + IF(O11, 8, 0) + IF(P11, 16, 0)</f>
        <v>5</v>
      </c>
      <c r="K11" s="12" t="b">
        <v>0</v>
      </c>
      <c r="L11" s="12" t="b">
        <v>1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24.230555555555558</v>
      </c>
      <c r="D12" s="19" t="e">
        <f>AVERAGE(D9:D11)</f>
        <v>#DIV/0!</v>
      </c>
      <c r="E12" s="19">
        <f>AVERAGE(E9:E11)</f>
        <v>14.700000000000001</v>
      </c>
      <c r="F12" s="20">
        <f>AVERAGE(F9:F11)</f>
        <v>84</v>
      </c>
      <c r="G12" s="21"/>
      <c r="H12" s="22">
        <f>AVERAGE(H9:H11)</f>
        <v>4.1333333333333337</v>
      </c>
      <c r="I12" s="23"/>
      <c r="J12" s="24">
        <f>AVERAGE(J9:J11)</f>
        <v>9.6666666666666661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181</v>
      </c>
      <c r="F16" s="27"/>
      <c r="G16" s="117"/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0.39513888888888887</v>
      </c>
      <c r="D17" s="28">
        <v>0.39652777777777781</v>
      </c>
      <c r="E17" s="28">
        <v>0.68055555555555547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0.68472222222222223</v>
      </c>
    </row>
    <row r="18" spans="2:16" ht="14.15" customHeight="1">
      <c r="B18" s="35" t="s">
        <v>42</v>
      </c>
      <c r="C18" s="27">
        <v>60251</v>
      </c>
      <c r="D18" s="27">
        <v>60252</v>
      </c>
      <c r="E18" s="27">
        <v>60322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60327</v>
      </c>
    </row>
    <row r="19" spans="2:16" ht="14.15" customHeight="1" thickBot="1">
      <c r="B19" s="13" t="s">
        <v>43</v>
      </c>
      <c r="C19" s="29"/>
      <c r="D19" s="27">
        <v>60321</v>
      </c>
      <c r="E19" s="30">
        <v>61326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70</v>
      </c>
      <c r="E20" s="33">
        <f>IF(ISNUMBER(E18),E19-E18+1,"")</f>
        <v>1005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>
      <c r="B23" s="155"/>
      <c r="C23" s="116"/>
      <c r="D23" s="116"/>
      <c r="E23" s="36" t="s">
        <v>48</v>
      </c>
      <c r="F23" s="154"/>
      <c r="G23" s="154"/>
      <c r="H23" s="154"/>
      <c r="I23" s="154"/>
      <c r="J23" s="106"/>
      <c r="K23" s="106"/>
      <c r="L23" s="116" t="s">
        <v>165</v>
      </c>
      <c r="M23" s="154"/>
      <c r="N23" s="154"/>
      <c r="O23" s="154"/>
      <c r="P23" s="154"/>
    </row>
    <row r="24" spans="2:16" ht="13.5" customHeight="1">
      <c r="B24" s="155"/>
      <c r="C24" s="106"/>
      <c r="D24" s="106"/>
      <c r="E24" s="113" t="s">
        <v>180</v>
      </c>
      <c r="F24" s="154"/>
      <c r="G24" s="154"/>
      <c r="H24" s="154"/>
      <c r="I24" s="154"/>
      <c r="J24" s="106"/>
      <c r="K24" s="106"/>
      <c r="L24" s="36" t="s">
        <v>177</v>
      </c>
      <c r="M24" s="154"/>
      <c r="N24" s="154"/>
      <c r="O24" s="154"/>
      <c r="P24" s="154"/>
    </row>
    <row r="25" spans="2:16" ht="13.5" customHeight="1">
      <c r="B25" s="155"/>
      <c r="C25" s="116"/>
      <c r="D25" s="116"/>
      <c r="E25" s="113" t="s">
        <v>171</v>
      </c>
      <c r="F25" s="154"/>
      <c r="G25" s="154"/>
      <c r="H25" s="154"/>
      <c r="I25" s="154"/>
      <c r="J25" s="106"/>
      <c r="K25" s="106"/>
      <c r="L25" s="36" t="s">
        <v>49</v>
      </c>
      <c r="M25" s="154"/>
      <c r="N25" s="154"/>
      <c r="O25" s="154"/>
      <c r="P25" s="154"/>
    </row>
    <row r="26" spans="2:16" ht="13.5" customHeight="1">
      <c r="B26" s="155"/>
      <c r="C26" s="106"/>
      <c r="D26" s="106"/>
      <c r="E26" s="113" t="s">
        <v>165</v>
      </c>
      <c r="F26" s="154"/>
      <c r="G26" s="154"/>
      <c r="H26" s="154"/>
      <c r="I26" s="154"/>
      <c r="J26" s="106"/>
      <c r="K26" s="106"/>
      <c r="L26" s="36" t="s">
        <v>178</v>
      </c>
      <c r="M26" s="154"/>
      <c r="N26" s="154"/>
      <c r="O26" s="154"/>
      <c r="P26" s="15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0.28402777777777777</v>
      </c>
      <c r="N30" s="43"/>
      <c r="O30" s="45"/>
      <c r="P30" s="46">
        <f>SUM(C30:J30,L30:N30)</f>
        <v>0.28402777777777777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/>
      <c r="L31" s="7"/>
      <c r="M31" s="7">
        <v>0.28402777777777777</v>
      </c>
      <c r="N31" s="7"/>
      <c r="O31" s="48"/>
      <c r="P31" s="46">
        <f>SUM(C31:N31)</f>
        <v>0.28402777777777777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0.28402777777777777</v>
      </c>
      <c r="N32" s="50"/>
      <c r="O32" s="51"/>
      <c r="P32" s="46">
        <f>SUM(C32:N32)</f>
        <v>0.28402777777777777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7" t="s">
        <v>67</v>
      </c>
      <c r="C36" s="144"/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8"/>
      <c r="P36" s="118"/>
    </row>
    <row r="37" spans="2:16" ht="18" customHeight="1">
      <c r="B37" s="158"/>
      <c r="C37" s="144"/>
      <c r="D37" s="145"/>
      <c r="E37" s="118"/>
      <c r="F37" s="118"/>
      <c r="G37" s="118"/>
      <c r="H37" s="118"/>
      <c r="I37" s="118"/>
      <c r="J37" s="118"/>
      <c r="K37" s="118"/>
      <c r="L37" s="118"/>
      <c r="M37" s="144"/>
      <c r="N37" s="145"/>
      <c r="O37" s="118"/>
      <c r="P37" s="118"/>
    </row>
    <row r="38" spans="2:16" ht="18" customHeight="1">
      <c r="B38" s="15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8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9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22" t="s">
        <v>186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187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5" customHeight="1">
      <c r="B49" s="16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83" t="s">
        <v>168</v>
      </c>
      <c r="C53" s="184"/>
      <c r="D53" s="115"/>
      <c r="E53" s="115"/>
      <c r="F53" s="115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5" customHeight="1" thickTop="1" thickBot="1">
      <c r="B54" s="178" t="s">
        <v>172</v>
      </c>
      <c r="C54" s="179"/>
      <c r="D54" s="179"/>
      <c r="E54" s="179"/>
      <c r="F54" s="112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9" t="s">
        <v>76</v>
      </c>
      <c r="C59" s="161"/>
      <c r="D59" s="58">
        <v>7</v>
      </c>
      <c r="E59" s="169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69" t="s">
        <v>81</v>
      </c>
      <c r="C60" s="161"/>
      <c r="D60" s="58" t="b">
        <v>1</v>
      </c>
      <c r="E60" s="169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69" t="s">
        <v>86</v>
      </c>
      <c r="C61" s="161"/>
      <c r="D61" s="58" t="b">
        <v>1</v>
      </c>
      <c r="E61" s="169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69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69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69" t="s">
        <v>98</v>
      </c>
      <c r="F64" s="161"/>
      <c r="G64" s="58" t="b">
        <v>1</v>
      </c>
      <c r="H64" s="71"/>
      <c r="I64" s="72"/>
      <c r="J64" s="73"/>
      <c r="K64" s="176" t="s">
        <v>99</v>
      </c>
      <c r="L64" s="17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0" t="s">
        <v>105</v>
      </c>
      <c r="C69" s="170"/>
      <c r="D69" s="81"/>
      <c r="E69" s="81"/>
      <c r="F69" s="172" t="s">
        <v>106</v>
      </c>
      <c r="G69" s="174" t="s">
        <v>107</v>
      </c>
      <c r="H69" s="81"/>
      <c r="I69" s="170" t="s">
        <v>108</v>
      </c>
      <c r="J69" s="17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-153</v>
      </c>
      <c r="D72" s="60">
        <v>-159.1</v>
      </c>
      <c r="E72" s="100" t="s">
        <v>118</v>
      </c>
      <c r="F72" s="60">
        <v>29.3</v>
      </c>
      <c r="G72" s="60">
        <v>26.3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-157.19999999999999</v>
      </c>
      <c r="D73" s="60">
        <v>-153.9</v>
      </c>
      <c r="E73" s="102" t="s">
        <v>122</v>
      </c>
      <c r="F73" s="61">
        <v>30</v>
      </c>
      <c r="G73" s="61">
        <v>33.5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-169.3</v>
      </c>
      <c r="D74" s="60">
        <v>-177.6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-104.9</v>
      </c>
      <c r="D75" s="60">
        <v>-117.1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39.700000000000003</v>
      </c>
      <c r="D76" s="60">
        <v>36.5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35.4</v>
      </c>
      <c r="D77" s="60">
        <v>32.4</v>
      </c>
      <c r="E77" s="102" t="s">
        <v>142</v>
      </c>
      <c r="F77" s="62">
        <v>275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33.1</v>
      </c>
      <c r="D78" s="60">
        <v>30.1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31.9</v>
      </c>
      <c r="D79" s="60">
        <v>28.9</v>
      </c>
      <c r="E79" s="100" t="s">
        <v>152</v>
      </c>
      <c r="F79" s="60">
        <v>27.3</v>
      </c>
      <c r="G79" s="60">
        <v>21.6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2.0599999999999999E-4</v>
      </c>
      <c r="D80" s="64">
        <v>1.46E-4</v>
      </c>
      <c r="E80" s="102" t="s">
        <v>157</v>
      </c>
      <c r="F80" s="61">
        <v>46</v>
      </c>
      <c r="G80" s="61">
        <v>48.6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0" t="s">
        <v>161</v>
      </c>
      <c r="C84" s="150"/>
    </row>
    <row r="85" spans="2:16" ht="15" customHeight="1">
      <c r="B85" s="151" t="s">
        <v>184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>
      <c r="B86" s="119" t="s">
        <v>190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2025-01-10T16:38:33Z</dcterms:modified>
</cp:coreProperties>
</file>