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<sst xmlns="http://schemas.openxmlformats.org/spreadsheetml/2006/main" count="221" uniqueCount="207">
  <si>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</si>
  <si>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</si>
  <si>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</si>
  <si>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</si>
  <si>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</si>
  <si>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</si>
  <si>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</si>
  <si>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</si>
  <si>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</si>
  <si>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</si>
  <si>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</si>
  <si>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</si>
  <si>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</si>
  <si>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</si>
  <si>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</si>
  <si>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</si>
  <si>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</si>
  <si>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</si>
  <si>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</si>
  <si>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</si>
  <si>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</si>
  <si>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</si>
  <si>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</si>
  <si>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</si>
  <si>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</si>
  <si>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</si>
  <si>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</si>
  <si>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</si>
  <si>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</si>
  <si>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</si>
  <si>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</si>
  <si>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</si>
  <si>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</si>
  <si>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</si>
  <si>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</si>
  <si>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</si>
  <si>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</si>
  <si>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</si>
  <si>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</si>
  <si>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</si>
  <si>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</si>
  <si>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</si>
  <si>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</si>
  <si>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</si>
  <si>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</si>
  <si>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</si>
  <si>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</si>
  <si>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</si>
  <si>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</si>
  <si>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</si>
  <si>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</si>
  <si>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</si>
  <si>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</si>
  <si>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</si>
  <si>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</si>
  <si>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</si>
  <si>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</si>
  <si>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</si>
  <si>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</si>
  <si>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</si>
  <si>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</si>
  <si>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</si>
  <si>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</si>
  <si>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</si>
  <si>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</si>
  <si>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</si>
  <si>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</si>
  <si>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</si>
  <si>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</si>
  <si>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</si>
  <si>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</si>
  <si>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</si>
  <si>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</si>
  <si>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</si>
  <si>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</si>
  <si>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</si>
  <si>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</si>
  <si>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</si>
  <si>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</si>
  <si>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</si>
  <si>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</si>
  <si>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</si>
  <si>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</si>
  <si>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</si>
  <si>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</si>
  <si>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</si>
  <si>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</si>
  <si>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</si>
  <si>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</si>
  <si>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</si>
  <si>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</si>
  <si>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</si>
  <si>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</si>
  <si>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</si>
  <si>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</si>
  <si>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</si>
  <si>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</si>
  <si>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</si>
  <si>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</si>
  <si>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</si>
  <si>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</si>
  <si>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</si>
  <si>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</si>
  <si>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</si>
  <si>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</si>
  <si>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</si>
  <si>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</si>
  <si>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</si>
  <si>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</si>
  <si>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</si>
  <si>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</si>
  <si>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</si>
  <si>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</si>
  <si>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</si>
  <si>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</si>
  <si>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</si>
  <si>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</si>
  <si>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</si>
  <si>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</si>
  <si>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</si>
  <si>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</si>
  <si>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</si>
  <si>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</si>
  <si>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</si>
  <si>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</si>
  <si>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</si>
  <si>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</si>
  <si>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</si>
  <si>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</si>
  <si>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</si>
  <si>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</si>
  <si>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</si>
  <si>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</si>
  <si>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</si>
  <si>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</si>
  <si>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</si>
  <si>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</si>
  <si>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</si>
  <si>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</si>
  <si>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</si>
  <si>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</si>
  <si>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</si>
  <si>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</si>
  <si>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</si>
  <si>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</si>
  <si>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</si>
  <si>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</si>
  <si>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</si>
  <si>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</si>
  <si>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</si>
  <si>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</si>
  <si>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</si>
  <si>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</si>
  <si>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</si>
  <si>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</si>
  <si>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</si>
  <si>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</si>
  <si>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</si>
  <si>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</si>
  <si>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</si>
  <si>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</si>
  <si>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</si>
  <si>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</si>
  <si>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</si>
  <si>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</si>
  <si>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</si>
  <si>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</si>
  <si>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</si>
  <si>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</si>
  <si>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</si>
  <si>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</si>
  <si>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</si>
  <si>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</si>
  <si>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</si>
  <si>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</si>
  <si>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</si>
  <si>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</si>
  <si>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</si>
  <si>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</si>
  <si>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</si>
  <si>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</si>
  <si>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</si>
  <si>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</si>
  <si>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월령 40% 이상으로 방풍막 연결</t>
  </si>
  <si>
    <t>두원재</t>
  </si>
  <si>
    <t>TMT</t>
  </si>
  <si>
    <t>KAMP</t>
  </si>
  <si>
    <t>ENG</t>
  </si>
  <si>
    <t>12s/21k</t>
  </si>
  <si>
    <t xml:space="preserve">7s/21k 12s/27k 19s/24k </t>
  </si>
  <si>
    <t>E_054951</t>
  </si>
  <si>
    <t>E_054953</t>
  </si>
  <si>
    <t>E_054951 포인팅 실패로인해 수동관측 함</t>
  </si>
  <si>
    <t>E_054951 M칩 스크램블로 재관측 했으나 동일하게 실패로 수동관측 함</t>
  </si>
  <si>
    <t>KAMP 스크립트의 고도가 낮아 #1-4 건너 뜀</t>
  </si>
  <si>
    <t>T_054968</t>
  </si>
  <si>
    <t>T_054968 고도 한계로 망원경이 멈추면서 별이 흐름</t>
  </si>
  <si>
    <t>M_055092-055093:K</t>
  </si>
  <si>
    <t>M_055119-055120:M</t>
  </si>
  <si>
    <t>W</t>
  </si>
  <si>
    <t>WSW</t>
  </si>
  <si>
    <t>N</t>
  </si>
  <si>
    <t xml:space="preserve">방풍막으로 인해 풍속의 영향은 없으나 oscillation으로 인한 여러 차례 포인팅 실패로 EIB 재실행 함 </t>
  </si>
  <si>
    <t>[13:45] IC S/K/Gui가 차례대로 꺼지고 이후 라리탄에서 자동 로그아웃 됨/ 5분 후 자동으로 정상화 됨</t>
  </si>
  <si>
    <t>[14:48] 잦은 Aux camera shutter operational error로 filter shutter 껐다 킴</t>
  </si>
  <si>
    <t>x</t>
  </si>
  <si>
    <t>30s/26k 20s/24s 11s/21k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</si>
</sst>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3" zoomScale="130" zoomScaleNormal="130" workbookViewId="0">
      <selection activeCell="G71" sqref="G7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5">
        <v>45638</v>
      </c>
      <c r="D3" s="146"/>
      <c r="E3" s="1"/>
      <c r="F3" s="1"/>
      <c r="G3" s="1"/>
      <c r="H3" s="1"/>
      <c r="I3" s="1"/>
      <c r="J3" s="1"/>
      <c r="K3" s="66" t="s">
        <v>2</v>
      </c>
      <c r="L3" s="147">
        <f>(P31-(P32+P33))/P31*100</f>
        <v>100</v>
      </c>
      <c r="M3" s="147"/>
      <c r="N3" s="66" t="s">
        <v>3</v>
      </c>
      <c r="O3" s="147">
        <f>(P31-P33)/P31*100</f>
        <v>100</v>
      </c>
      <c r="P3" s="147"/>
    </row>
    <row r="4" spans="2:16" ht="14.25" customHeight="1">
      <c r="B4" s="34" t="s">
        <v>4</v>
      </c>
      <c r="C4" s="2" t="s">
        <v>182</v>
      </c>
      <c r="D4" s="3" t="s">
        <v>184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0.44513888888888892</v>
      </c>
      <c r="D9" s="8">
        <v>1.7</v>
      </c>
      <c r="E9" s="8">
        <v>20.5</v>
      </c>
      <c r="F9" s="8">
        <v>26</v>
      </c>
      <c r="G9" s="36" t="s">
        <v>199</v>
      </c>
      <c r="H9" s="8">
        <v>7</v>
      </c>
      <c r="I9" s="36">
        <v>87.9</v>
      </c>
      <c r="J9" s="9">
        <f>IF(L9, 1, 0) + IF(M9, 2, 0) + IF(N9, 4, 0) + IF(O9, 8, 0) + IF(P9, 16, 0)</f>
        <v>2</v>
      </c>
      <c r="K9" s="10" t="b">
        <v>1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1.2</v>
      </c>
      <c r="E10" s="8">
        <v>20.2</v>
      </c>
      <c r="F10" s="8">
        <v>26.9</v>
      </c>
      <c r="G10" s="36" t="s">
        <v>200</v>
      </c>
      <c r="H10" s="8">
        <v>2.6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0.72083333333333333</v>
      </c>
      <c r="D11" s="15">
        <v>0.8</v>
      </c>
      <c r="E11" s="15">
        <v>20.100000000000001</v>
      </c>
      <c r="F11" s="15">
        <v>28.3</v>
      </c>
      <c r="G11" s="36" t="s">
        <v>201</v>
      </c>
      <c r="H11" s="15">
        <v>0.8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24.275694444444447</v>
      </c>
      <c r="D12" s="19">
        <f>AVERAGE(D9:D11)</f>
        <v>1.2333333333333334</v>
      </c>
      <c r="E12" s="19">
        <f>AVERAGE(E9:E11)</f>
        <v>20.266666666666669</v>
      </c>
      <c r="F12" s="20">
        <f>AVERAGE(F9:F11)</f>
        <v>27.066666666666666</v>
      </c>
      <c r="G12" s="21"/>
      <c r="H12" s="22">
        <f>AVERAGE(H9:H11)</f>
        <v>3.4666666666666668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185</v>
      </c>
      <c r="F16" s="27" t="s">
        <v>186</v>
      </c>
      <c r="G16" s="117" t="s">
        <v>187</v>
      </c>
      <c r="H16" s="27" t="s">
        <v>185</v>
      </c>
      <c r="I16" s="27" t="s">
        <v>181</v>
      </c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0.3833333333333333</v>
      </c>
      <c r="D17" s="28">
        <v>0.38541666666666669</v>
      </c>
      <c r="E17" s="28">
        <v>0.42291666666666666</v>
      </c>
      <c r="F17" s="28">
        <v>0.44791666666666669</v>
      </c>
      <c r="G17" s="28">
        <v>0.5083333333333333</v>
      </c>
      <c r="H17" s="28">
        <v>0.72430555555555554</v>
      </c>
      <c r="I17" s="28">
        <v>0.7583333333333333</v>
      </c>
      <c r="J17" s="28"/>
      <c r="K17" s="28"/>
      <c r="L17" s="28"/>
      <c r="M17" s="28"/>
      <c r="N17" s="28"/>
      <c r="O17" s="28"/>
      <c r="P17" s="28">
        <v>0.77083333333333337</v>
      </c>
    </row>
    <row r="18" spans="2:16" ht="14.15" customHeight="1">
      <c r="B18" s="35" t="s">
        <v>42</v>
      </c>
      <c r="C18" s="27">
        <v>54923</v>
      </c>
      <c r="D18" s="27">
        <v>54924</v>
      </c>
      <c r="E18" s="27">
        <v>54950</v>
      </c>
      <c r="F18" s="27">
        <v>54962</v>
      </c>
      <c r="G18" s="27">
        <v>55002</v>
      </c>
      <c r="H18" s="27">
        <v>55144</v>
      </c>
      <c r="I18" s="27">
        <v>55157</v>
      </c>
      <c r="J18" s="27"/>
      <c r="K18" s="27"/>
      <c r="L18" s="27"/>
      <c r="M18" s="27"/>
      <c r="N18" s="27"/>
      <c r="O18" s="27"/>
      <c r="P18" s="27">
        <v>55169</v>
      </c>
    </row>
    <row r="19" spans="2:16" ht="14.15" customHeight="1" thickBot="1">
      <c r="B19" s="13" t="s">
        <v>43</v>
      </c>
      <c r="C19" s="29"/>
      <c r="D19" s="27">
        <v>54936</v>
      </c>
      <c r="E19" s="30">
        <v>54961</v>
      </c>
      <c r="F19" s="30">
        <v>55001</v>
      </c>
      <c r="G19" s="30">
        <v>55143</v>
      </c>
      <c r="H19" s="30">
        <v>55156</v>
      </c>
      <c r="I19" s="30">
        <v>55168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40</v>
      </c>
      <c r="G20" s="33">
        <f>IF(ISNUMBER(G18),G19-G18+1,"")</f>
        <v>142</v>
      </c>
      <c r="H20" s="33">
        <f>IF(ISNUMBER(H18),H19-H18+1,"")</f>
        <v>13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3" t="s">
        <v>45</v>
      </c>
      <c r="C22" s="35" t="s">
        <v>21</v>
      </c>
      <c r="D22" s="35" t="s">
        <v>23</v>
      </c>
      <c r="E22" s="35" t="s">
        <v>46</v>
      </c>
      <c r="F22" s="154" t="s">
        <v>47</v>
      </c>
      <c r="G22" s="154"/>
      <c r="H22" s="154"/>
      <c r="I22" s="154"/>
      <c r="J22" s="35" t="s">
        <v>21</v>
      </c>
      <c r="K22" s="35" t="s">
        <v>23</v>
      </c>
      <c r="L22" s="35" t="s">
        <v>46</v>
      </c>
      <c r="M22" s="154" t="s">
        <v>47</v>
      </c>
      <c r="N22" s="154"/>
      <c r="O22" s="154"/>
      <c r="P22" s="154"/>
    </row>
    <row r="23" spans="2:16" ht="13.5" customHeight="1">
      <c r="B23" s="153"/>
      <c r="C23" s="106"/>
      <c r="D23" s="106"/>
      <c r="E23" s="36" t="s">
        <v>48</v>
      </c>
      <c r="F23" s="152"/>
      <c r="G23" s="152"/>
      <c r="H23" s="152"/>
      <c r="I23" s="152"/>
      <c r="J23" s="106"/>
      <c r="K23" s="106"/>
      <c r="L23" s="116" t="s">
        <v>165</v>
      </c>
      <c r="M23" s="152"/>
      <c r="N23" s="152"/>
      <c r="O23" s="152"/>
      <c r="P23" s="152"/>
    </row>
    <row r="24" spans="2:16" ht="13.5" customHeight="1">
      <c r="B24" s="153"/>
      <c r="C24" s="106">
        <v>0.3972222222222222</v>
      </c>
      <c r="D24" s="106">
        <v>0.3972222222222222</v>
      </c>
      <c r="E24" s="113" t="s">
        <v>180</v>
      </c>
      <c r="F24" s="152" t="s">
        <v>188</v>
      </c>
      <c r="G24" s="152"/>
      <c r="H24" s="152"/>
      <c r="I24" s="152"/>
      <c r="J24" s="106"/>
      <c r="K24" s="106"/>
      <c r="L24" s="36" t="s">
        <v>177</v>
      </c>
      <c r="M24" s="152" t="s">
        <v>205</v>
      </c>
      <c r="N24" s="152"/>
      <c r="O24" s="152"/>
      <c r="P24" s="152"/>
    </row>
    <row r="25" spans="2:16" ht="13.5" customHeight="1">
      <c r="B25" s="153"/>
      <c r="C25" s="116"/>
      <c r="D25" s="116"/>
      <c r="E25" s="113" t="s">
        <v>171</v>
      </c>
      <c r="F25" s="152"/>
      <c r="G25" s="152"/>
      <c r="H25" s="152"/>
      <c r="I25" s="152"/>
      <c r="J25" s="106"/>
      <c r="K25" s="106"/>
      <c r="L25" s="36" t="s">
        <v>49</v>
      </c>
      <c r="M25" s="152"/>
      <c r="N25" s="152"/>
      <c r="O25" s="152"/>
      <c r="P25" s="152"/>
    </row>
    <row r="26" spans="2:16" ht="13.5" customHeight="1">
      <c r="B26" s="153"/>
      <c r="C26" s="106">
        <v>0.39930555555555558</v>
      </c>
      <c r="D26" s="106">
        <v>0.40277777777777773</v>
      </c>
      <c r="E26" s="113" t="s">
        <v>165</v>
      </c>
      <c r="F26" s="152" t="s">
        <v>189</v>
      </c>
      <c r="G26" s="152"/>
      <c r="H26" s="152"/>
      <c r="I26" s="152"/>
      <c r="J26" s="106">
        <v>0.7631944444444444</v>
      </c>
      <c r="K26" s="106">
        <v>0.76527777777777783</v>
      </c>
      <c r="L26" s="36" t="s">
        <v>178</v>
      </c>
      <c r="M26" s="152" t="s">
        <v>206</v>
      </c>
      <c r="N26" s="152"/>
      <c r="O26" s="152"/>
      <c r="P26" s="15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4" t="s">
        <v>50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0.21319444444444444</v>
      </c>
      <c r="P30" s="46">
        <f>SUM(C30:J30,L30:N30)</f>
        <v>6.25E-2</v>
      </c>
    </row>
    <row r="31" spans="2:16" ht="14.15" customHeight="1">
      <c r="B31" s="37" t="s">
        <v>170</v>
      </c>
      <c r="C31" s="47"/>
      <c r="D31" s="7">
        <v>0.21597222222222223</v>
      </c>
      <c r="E31" s="7">
        <v>6.0416666666666667E-2</v>
      </c>
      <c r="F31" s="7"/>
      <c r="G31" s="7"/>
      <c r="H31" s="7"/>
      <c r="I31" s="7"/>
      <c r="J31" s="7"/>
      <c r="K31" s="7">
        <v>4.027777777777778E-2</v>
      </c>
      <c r="L31" s="7"/>
      <c r="M31" s="7"/>
      <c r="N31" s="7"/>
      <c r="O31" s="48"/>
      <c r="P31" s="46">
        <f>SUM(C31:N31)</f>
        <v>0.31666666666666671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0.21597222222222223</v>
      </c>
      <c r="E34" s="110">
        <f t="shared" si="1"/>
        <v>6.0416666666666667E-2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4.027777777777778E-2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0.31666666666666671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5" t="s">
        <v>67</v>
      </c>
      <c r="C36" s="118" t="s">
        <v>190</v>
      </c>
      <c r="D36" s="118"/>
      <c r="E36" s="158" t="s">
        <v>191</v>
      </c>
      <c r="F36" s="159"/>
      <c r="G36" s="158" t="s">
        <v>195</v>
      </c>
      <c r="H36" s="159"/>
      <c r="I36" s="158" t="s">
        <v>197</v>
      </c>
      <c r="J36" s="159"/>
      <c r="K36" s="158" t="s">
        <v>198</v>
      </c>
      <c r="L36" s="159"/>
      <c r="M36" s="118"/>
      <c r="N36" s="118"/>
      <c r="O36" s="118"/>
      <c r="P36" s="118"/>
    </row>
    <row r="37" spans="2:16" ht="18" customHeight="1">
      <c r="B37" s="156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</row>
    <row r="38" spans="2:16" ht="18" customHeight="1">
      <c r="B38" s="156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6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6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66" t="s">
        <v>192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5" customHeight="1">
      <c r="B45" s="169" t="s">
        <v>193</v>
      </c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5" customHeight="1">
      <c r="B46" s="169" t="s">
        <v>202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5" customHeight="1">
      <c r="B47" s="122" t="s">
        <v>194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 t="s">
        <v>196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5" customHeight="1">
      <c r="B50" s="169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5" customHeight="1">
      <c r="B51" s="169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5" customHeight="1">
      <c r="B52" s="169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Bot="1">
      <c r="B53" s="184" t="s">
        <v>168</v>
      </c>
      <c r="C53" s="185"/>
      <c r="D53" s="115"/>
      <c r="E53" s="115"/>
      <c r="F53" s="115"/>
      <c r="G53" s="186"/>
      <c r="H53" s="185"/>
      <c r="I53" s="185"/>
      <c r="J53" s="185"/>
      <c r="K53" s="185"/>
      <c r="L53" s="185"/>
      <c r="M53" s="185"/>
      <c r="N53" s="185"/>
      <c r="O53" s="185"/>
      <c r="P53" s="187"/>
    </row>
    <row r="54" spans="2:16" ht="14.15" customHeight="1" thickTop="1" thickBot="1">
      <c r="B54" s="179" t="s">
        <v>172</v>
      </c>
      <c r="C54" s="180"/>
      <c r="D54" s="180"/>
      <c r="E54" s="180"/>
      <c r="F54" s="112"/>
      <c r="G54" s="181"/>
      <c r="H54" s="182"/>
      <c r="I54" s="182"/>
      <c r="J54" s="182"/>
      <c r="K54" s="182"/>
      <c r="L54" s="182"/>
      <c r="M54" s="182"/>
      <c r="N54" s="182"/>
      <c r="O54" s="182"/>
      <c r="P54" s="183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70" t="s">
        <v>76</v>
      </c>
      <c r="C59" s="161"/>
      <c r="D59" s="58">
        <v>7</v>
      </c>
      <c r="E59" s="170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70" t="s">
        <v>81</v>
      </c>
      <c r="C60" s="161"/>
      <c r="D60" s="58" t="b">
        <v>1</v>
      </c>
      <c r="E60" s="170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70" t="s">
        <v>86</v>
      </c>
      <c r="C61" s="161"/>
      <c r="D61" s="58" t="b">
        <v>1</v>
      </c>
      <c r="E61" s="170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70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70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70" t="s">
        <v>98</v>
      </c>
      <c r="F64" s="161"/>
      <c r="G64" s="58" t="b">
        <v>1</v>
      </c>
      <c r="H64" s="71"/>
      <c r="I64" s="72"/>
      <c r="J64" s="73"/>
      <c r="K64" s="177" t="s">
        <v>99</v>
      </c>
      <c r="L64" s="178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1" t="s">
        <v>105</v>
      </c>
      <c r="C69" s="171"/>
      <c r="D69" s="81"/>
      <c r="E69" s="81"/>
      <c r="F69" s="173" t="s">
        <v>106</v>
      </c>
      <c r="G69" s="175" t="s">
        <v>107</v>
      </c>
      <c r="H69" s="81"/>
      <c r="I69" s="171" t="s">
        <v>108</v>
      </c>
      <c r="J69" s="171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-160.6</v>
      </c>
      <c r="D72" s="60">
        <v>-160.69999999999999</v>
      </c>
      <c r="E72" s="100" t="s">
        <v>118</v>
      </c>
      <c r="F72" s="60">
        <v>25.3</v>
      </c>
      <c r="G72" s="60">
        <v>23.9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-155.6</v>
      </c>
      <c r="D73" s="60">
        <v>-155.9</v>
      </c>
      <c r="E73" s="102" t="s">
        <v>122</v>
      </c>
      <c r="F73" s="61">
        <v>27.7</v>
      </c>
      <c r="G73" s="61">
        <v>27.1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-172.9</v>
      </c>
      <c r="D74" s="60">
        <v>-171.9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-120.5</v>
      </c>
      <c r="D75" s="60">
        <v>-121.8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1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34.700000000000003</v>
      </c>
      <c r="D76" s="60">
        <v>34.200000000000003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1</v>
      </c>
      <c r="O76" s="81"/>
      <c r="P76" s="81"/>
    </row>
    <row r="77" spans="2:17" ht="20.149999999999999" customHeight="1">
      <c r="B77" s="100" t="s">
        <v>141</v>
      </c>
      <c r="C77" s="60">
        <v>30.9</v>
      </c>
      <c r="D77" s="60">
        <v>30.1</v>
      </c>
      <c r="E77" s="102" t="s">
        <v>142</v>
      </c>
      <c r="F77" s="62">
        <v>265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28.6</v>
      </c>
      <c r="D78" s="60">
        <v>27.8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27.5</v>
      </c>
      <c r="D79" s="60">
        <v>26.5</v>
      </c>
      <c r="E79" s="100" t="s">
        <v>152</v>
      </c>
      <c r="F79" s="60">
        <v>18.5</v>
      </c>
      <c r="G79" s="60">
        <v>19.7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1.12E-4</v>
      </c>
      <c r="D80" s="64">
        <v>1.17E-4</v>
      </c>
      <c r="E80" s="102" t="s">
        <v>157</v>
      </c>
      <c r="F80" s="61">
        <v>38.5</v>
      </c>
      <c r="G80" s="61">
        <v>34.299999999999997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48" t="s">
        <v>161</v>
      </c>
      <c r="C84" s="148"/>
    </row>
    <row r="85" spans="2:16" ht="15" customHeight="1">
      <c r="B85" s="149" t="s">
        <v>183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>
      <c r="B86" s="119" t="s">
        <v>203</v>
      </c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 t="s">
        <v>204</v>
      </c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2024-12-12T18:38:41Z</dcterms:modified>
</cp:coreProperties>
</file>