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<sst xmlns="http://schemas.openxmlformats.org/spreadsheetml/2006/main" count="211" uniqueCount="200">
  <si>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</si>
  <si>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</si>
  <si>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</si>
  <si>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</si>
  <si>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</si>
  <si>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</si>
  <si>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</si>
  <si>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</si>
  <si>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</si>
  <si>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</si>
  <si>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</si>
  <si>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</si>
  <si>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</si>
  <si>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</si>
  <si>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</si>
  <si>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</si>
  <si>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</si>
  <si>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</si>
  <si>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</si>
  <si>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</si>
  <si>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</si>
  <si>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</si>
  <si>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</si>
  <si>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</si>
  <si>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</si>
  <si>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</si>
  <si>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</si>
  <si>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</si>
  <si>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</si>
  <si>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</si>
  <si>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</si>
  <si>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</si>
  <si>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</si>
  <si>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</si>
  <si>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</si>
  <si>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</si>
  <si>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</si>
  <si>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</si>
  <si>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</si>
  <si>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</si>
  <si>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</si>
  <si>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</si>
  <si>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</si>
  <si>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</si>
  <si>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</si>
  <si>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</si>
  <si>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</si>
  <si>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</si>
  <si>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</si>
  <si>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</si>
  <si>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</si>
  <si>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</si>
  <si>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</si>
  <si>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</si>
  <si>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</si>
  <si>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</si>
  <si>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</si>
  <si>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</si>
  <si>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</si>
  <si>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</si>
  <si>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</si>
  <si>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</si>
  <si>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</si>
  <si>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</si>
  <si>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</si>
  <si>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</si>
  <si>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</si>
  <si>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</si>
  <si>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</si>
  <si>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</si>
  <si>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</si>
  <si>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</si>
  <si>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</si>
  <si>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</si>
  <si>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</si>
  <si>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</si>
  <si>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</si>
  <si>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</si>
  <si>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</si>
  <si>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</si>
  <si>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</si>
  <si>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</si>
  <si>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</si>
  <si>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</si>
  <si>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</si>
  <si>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</si>
  <si>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</si>
  <si>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</si>
  <si>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</si>
  <si>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</si>
  <si>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</si>
  <si>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</si>
  <si>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</si>
  <si>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</si>
  <si>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</si>
  <si>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</si>
  <si>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</si>
  <si>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</si>
  <si>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</si>
  <si>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</si>
  <si>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</si>
  <si>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</si>
  <si>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</si>
  <si>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</si>
  <si>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</si>
  <si>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</si>
  <si>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</si>
  <si>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</si>
  <si>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</si>
  <si>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</si>
  <si>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</si>
  <si>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</si>
  <si>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</si>
  <si>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</si>
  <si>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</si>
  <si>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</si>
  <si>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</si>
  <si>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</si>
  <si>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</si>
  <si>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</si>
  <si>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</si>
  <si>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</si>
  <si>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</si>
  <si>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</si>
  <si>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</si>
  <si>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</si>
  <si>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</si>
  <si>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</si>
  <si>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</si>
  <si>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</si>
  <si>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</si>
  <si>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</si>
  <si>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</si>
  <si>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</si>
  <si>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</si>
  <si>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</si>
  <si>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</si>
  <si>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</si>
  <si>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</si>
  <si>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</si>
  <si>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</si>
  <si>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</si>
  <si>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</si>
  <si>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</si>
  <si>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</si>
  <si>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</si>
  <si>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</si>
  <si>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</si>
  <si>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</si>
  <si>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</si>
  <si>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</si>
  <si>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</si>
  <si>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</si>
  <si>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</si>
  <si>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</si>
  <si>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</si>
  <si>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</si>
  <si>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</si>
  <si>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</si>
  <si>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</si>
  <si>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</si>
  <si>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</si>
  <si>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</si>
  <si>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</si>
  <si>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</si>
  <si>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</si>
  <si>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</si>
  <si>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</si>
  <si>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</si>
  <si>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</si>
  <si>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</si>
  <si>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</si>
  <si>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</si>
  <si>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</si>
  <si>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</si>
  <si>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</si>
  <si>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</si>
  <si>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</si>
  <si>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</si>
  <si>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</si>
  <si>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</si>
  <si>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</si>
  <si>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</si>
  <si>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</si>
  <si>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</si>
  <si>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김예은</t>
  </si>
  <si>
    <t>월령 40%이상으로 방풍막 연결</t>
  </si>
  <si>
    <t>KAMP</t>
  </si>
  <si>
    <t>TMT</t>
  </si>
  <si>
    <t>ENG-KSP</t>
  </si>
  <si>
    <t>6s/24k 10s/26k 15s/26k</t>
  </si>
  <si>
    <t>12s/24k 23s/22k</t>
  </si>
  <si>
    <t>E_039540-039541</t>
  </si>
  <si>
    <t>L_039477-039484</t>
  </si>
  <si>
    <t>SSW</t>
  </si>
  <si>
    <t>WSW</t>
  </si>
  <si>
    <t>SSE</t>
  </si>
  <si>
    <t>E_039540-039541 돔셔터 프로그램이 멈춰서 망원경을 따라가지 못해 방풍막에 가려짐</t>
  </si>
  <si>
    <t>35s/27k 26s/28k 16s/25k</t>
  </si>
  <si>
    <t>30s/20k 23s/26k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</si>
</sst>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6" zoomScale="130" zoomScaleNormal="130" workbookViewId="0">
      <selection activeCell="O31" sqref="O3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45554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100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0.38819444444444445</v>
      </c>
      <c r="D9" s="8">
        <v>1.4</v>
      </c>
      <c r="E9" s="8">
        <v>14.2</v>
      </c>
      <c r="F9" s="8">
        <v>18.899999999999999</v>
      </c>
      <c r="G9" s="36" t="s">
        <v>194</v>
      </c>
      <c r="H9" s="8">
        <v>0.6</v>
      </c>
      <c r="I9" s="36">
        <v>98.4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1.8</v>
      </c>
      <c r="E10" s="8">
        <v>11.3</v>
      </c>
      <c r="F10" s="8">
        <v>27</v>
      </c>
      <c r="G10" s="36" t="s">
        <v>195</v>
      </c>
      <c r="H10" s="8">
        <v>5.0999999999999996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0.77569444444444446</v>
      </c>
      <c r="D11" s="15">
        <v>2.6</v>
      </c>
      <c r="E11" s="15">
        <v>8.5</v>
      </c>
      <c r="F11" s="15">
        <v>47.7</v>
      </c>
      <c r="G11" s="36" t="s">
        <v>196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24.387499999999999</v>
      </c>
      <c r="D12" s="19">
        <f>AVERAGE(D9:D11)</f>
        <v>1.9333333333333336</v>
      </c>
      <c r="E12" s="19">
        <f>AVERAGE(E9:E11)</f>
        <v>11.333333333333334</v>
      </c>
      <c r="F12" s="20">
        <f>AVERAGE(F9:F11)</f>
        <v>31.2</v>
      </c>
      <c r="G12" s="21"/>
      <c r="H12" s="22">
        <f>AVERAGE(H9:H11)</f>
        <v>2.1666666666666665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187</v>
      </c>
      <c r="G16" s="27" t="s">
        <v>189</v>
      </c>
      <c r="H16" s="116" t="s">
        <v>188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0.34027777777777773</v>
      </c>
      <c r="D17" s="28">
        <v>0.34097222222222223</v>
      </c>
      <c r="E17" s="28">
        <v>0.3666666666666667</v>
      </c>
      <c r="F17" s="28">
        <v>0.53749999999999998</v>
      </c>
      <c r="G17" s="28">
        <v>0.60138888888888886</v>
      </c>
      <c r="H17" s="28">
        <v>0.78055555555555556</v>
      </c>
      <c r="I17" s="28">
        <v>0.80555555555555547</v>
      </c>
      <c r="J17" s="28"/>
      <c r="K17" s="28"/>
      <c r="L17" s="28"/>
      <c r="M17" s="28"/>
      <c r="N17" s="28"/>
      <c r="O17" s="28"/>
      <c r="P17" s="28">
        <v>0.81874999999999998</v>
      </c>
    </row>
    <row r="18" spans="2:16" ht="14.15" customHeight="1">
      <c r="B18" s="35" t="s">
        <v>43</v>
      </c>
      <c r="C18" s="27">
        <v>39328</v>
      </c>
      <c r="D18" s="27">
        <v>39329</v>
      </c>
      <c r="E18" s="27">
        <v>39346</v>
      </c>
      <c r="F18" s="27">
        <v>39461</v>
      </c>
      <c r="G18" s="27">
        <v>39504</v>
      </c>
      <c r="H18" s="27">
        <v>39621</v>
      </c>
      <c r="I18" s="27">
        <v>39633</v>
      </c>
      <c r="J18" s="27"/>
      <c r="K18" s="27"/>
      <c r="L18" s="27"/>
      <c r="M18" s="27"/>
      <c r="N18" s="27"/>
      <c r="O18" s="27"/>
      <c r="P18" s="27">
        <v>39645</v>
      </c>
    </row>
    <row r="19" spans="2:16" ht="14.15" customHeight="1" thickBot="1">
      <c r="B19" s="13" t="s">
        <v>44</v>
      </c>
      <c r="C19" s="29"/>
      <c r="D19" s="27">
        <v>39340</v>
      </c>
      <c r="E19" s="30">
        <v>39460</v>
      </c>
      <c r="F19" s="30">
        <v>39503</v>
      </c>
      <c r="G19" s="30">
        <v>39620</v>
      </c>
      <c r="H19" s="30">
        <v>39632</v>
      </c>
      <c r="I19" s="30">
        <v>39644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115</v>
      </c>
      <c r="F20" s="33">
        <f>IF(ISNUMBER(F18),F19-F18+1,"")</f>
        <v>43</v>
      </c>
      <c r="G20" s="33">
        <f>IF(ISNUMBER(G18),G19-G18+1,"")</f>
        <v>117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>
        <v>0.34791666666666665</v>
      </c>
      <c r="D23" s="106">
        <v>0.35000000000000003</v>
      </c>
      <c r="E23" s="36" t="s">
        <v>49</v>
      </c>
      <c r="F23" s="176" t="s">
        <v>190</v>
      </c>
      <c r="G23" s="176"/>
      <c r="H23" s="176"/>
      <c r="I23" s="176"/>
      <c r="J23" s="106">
        <v>0.80694444444444446</v>
      </c>
      <c r="K23" s="106">
        <v>0.80972222222222223</v>
      </c>
      <c r="L23" s="36" t="s">
        <v>50</v>
      </c>
      <c r="M23" s="176" t="s">
        <v>198</v>
      </c>
      <c r="N23" s="176"/>
      <c r="O23" s="176"/>
      <c r="P23" s="176"/>
    </row>
    <row r="24" spans="2:16" ht="13.5" customHeight="1">
      <c r="B24" s="177"/>
      <c r="C24" s="106"/>
      <c r="D24" s="106"/>
      <c r="E24" s="113" t="s">
        <v>184</v>
      </c>
      <c r="F24" s="176"/>
      <c r="G24" s="176"/>
      <c r="H24" s="176"/>
      <c r="I24" s="176"/>
      <c r="J24" s="106"/>
      <c r="K24" s="106"/>
      <c r="L24" s="36" t="s">
        <v>180</v>
      </c>
      <c r="M24" s="176"/>
      <c r="N24" s="176"/>
      <c r="O24" s="176"/>
      <c r="P24" s="176"/>
    </row>
    <row r="25" spans="2:16" ht="13.5" customHeight="1">
      <c r="B25" s="177"/>
      <c r="C25" s="117">
        <v>0.35069444444444442</v>
      </c>
      <c r="D25" s="117">
        <v>0.3527777777777778</v>
      </c>
      <c r="E25" s="113" t="s">
        <v>174</v>
      </c>
      <c r="F25" s="176" t="s">
        <v>191</v>
      </c>
      <c r="G25" s="176"/>
      <c r="H25" s="176"/>
      <c r="I25" s="176"/>
      <c r="J25" s="106">
        <v>0.81041666666666667</v>
      </c>
      <c r="K25" s="106">
        <v>0.81180555555555556</v>
      </c>
      <c r="L25" s="36" t="s">
        <v>51</v>
      </c>
      <c r="M25" s="176" t="s">
        <v>199</v>
      </c>
      <c r="N25" s="176"/>
      <c r="O25" s="176"/>
      <c r="P25" s="176"/>
    </row>
    <row r="26" spans="2:16" ht="13.5" customHeight="1">
      <c r="B26" s="177"/>
      <c r="C26" s="106"/>
      <c r="D26" s="106"/>
      <c r="E26" s="113" t="s">
        <v>168</v>
      </c>
      <c r="F26" s="176"/>
      <c r="G26" s="176"/>
      <c r="H26" s="176"/>
      <c r="I26" s="176"/>
      <c r="J26" s="106"/>
      <c r="K26" s="106"/>
      <c r="L26" s="36" t="s">
        <v>181</v>
      </c>
      <c r="M26" s="176"/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0.14861111111111111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0.1763888888888889</v>
      </c>
      <c r="P30" s="46">
        <f>SUM(C30:J30,L30:N30)</f>
        <v>0.21111111111111111</v>
      </c>
    </row>
    <row r="31" spans="2:16" ht="14.15" customHeight="1">
      <c r="B31" s="37" t="s">
        <v>173</v>
      </c>
      <c r="C31" s="47">
        <v>0.17083333333333331</v>
      </c>
      <c r="D31" s="7">
        <v>0.17916666666666667</v>
      </c>
      <c r="E31" s="7">
        <v>6.3888888888888884E-2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0.43055555555555552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0.17083333333333331</v>
      </c>
      <c r="D34" s="110">
        <f t="shared" ref="D34:P34" si="1">D31-D32-D33</f>
        <v>0.17916666666666667</v>
      </c>
      <c r="E34" s="110">
        <f t="shared" si="1"/>
        <v>6.3888888888888884E-2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0.43055555555555552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193</v>
      </c>
      <c r="D36" s="159"/>
      <c r="E36" s="163" t="s">
        <v>192</v>
      </c>
      <c r="F36" s="164"/>
      <c r="G36" s="163"/>
      <c r="H36" s="164"/>
      <c r="I36" s="163"/>
      <c r="J36" s="164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182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18" t="s">
        <v>197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5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1372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-161.9</v>
      </c>
      <c r="D72" s="60">
        <v>-164.4</v>
      </c>
      <c r="E72" s="100" t="s">
        <v>120</v>
      </c>
      <c r="F72" s="60">
        <v>21.3</v>
      </c>
      <c r="G72" s="60">
        <v>19.2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-157.19999999999999</v>
      </c>
      <c r="D73" s="60">
        <v>-159.80000000000001</v>
      </c>
      <c r="E73" s="102" t="s">
        <v>124</v>
      </c>
      <c r="F73" s="61">
        <v>20.6</v>
      </c>
      <c r="G73" s="61">
        <v>28.9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-167.6</v>
      </c>
      <c r="D74" s="60">
        <v>-182</v>
      </c>
      <c r="E74" s="102" t="s">
        <v>129</v>
      </c>
      <c r="F74" s="62">
        <v>15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-123.4</v>
      </c>
      <c r="D75" s="60">
        <v>-128.80000000000001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31.2</v>
      </c>
      <c r="D76" s="60">
        <v>28.3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27.3</v>
      </c>
      <c r="D77" s="60">
        <v>24.7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</v>
      </c>
      <c r="D78" s="60">
        <v>22.4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23.7</v>
      </c>
      <c r="D79" s="60">
        <v>21.2</v>
      </c>
      <c r="E79" s="100" t="s">
        <v>154</v>
      </c>
      <c r="F79" s="60">
        <v>16.2</v>
      </c>
      <c r="G79" s="60">
        <v>10.3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1.7799999999999999E-4</v>
      </c>
      <c r="D80" s="64">
        <v>6.0600000000000003E-5</v>
      </c>
      <c r="E80" s="102" t="s">
        <v>159</v>
      </c>
      <c r="F80" s="61">
        <v>22.8</v>
      </c>
      <c r="G80" s="61">
        <v>57.9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186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2024-09-19T19:50:15Z</dcterms:modified>
</cp:coreProperties>
</file>