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<sst xmlns="http://schemas.openxmlformats.org/spreadsheetml/2006/main" count="216" uniqueCount="203">
  <si>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</si>
  <si>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</si>
  <si>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</si>
  <si>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</si>
  <si>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</si>
  <si>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</si>
  <si>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</si>
  <si>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</si>
  <si>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</si>
  <si>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</si>
  <si>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</si>
  <si>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</si>
  <si>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</si>
  <si>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</si>
  <si>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</si>
  <si>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</si>
  <si>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</si>
  <si>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</si>
  <si>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</si>
  <si>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</si>
  <si>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</si>
  <si>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</si>
  <si>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</si>
  <si>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</si>
  <si>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</si>
  <si>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</si>
  <si>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</si>
  <si>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</si>
  <si>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</si>
  <si>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</si>
  <si>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</si>
  <si>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</si>
  <si>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</si>
  <si>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</si>
  <si>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</si>
  <si>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</si>
  <si>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</si>
  <si>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</si>
  <si>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</si>
  <si>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</si>
  <si>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</si>
  <si>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</si>
  <si>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</si>
  <si>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</si>
  <si>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</si>
  <si>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</si>
  <si>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</si>
  <si>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</si>
  <si>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</si>
  <si>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</si>
  <si>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</si>
  <si>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</si>
  <si>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</si>
  <si>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</si>
  <si>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</si>
  <si>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</si>
  <si>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</si>
  <si>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</si>
  <si>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</si>
  <si>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</si>
  <si>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</si>
  <si>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</si>
  <si>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</si>
  <si>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</si>
  <si>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</si>
  <si>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</si>
  <si>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</si>
  <si>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</si>
  <si>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</si>
  <si>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</si>
  <si>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</si>
  <si>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</si>
  <si>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</si>
  <si>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</si>
  <si>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</si>
  <si>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</si>
  <si>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</si>
  <si>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</si>
  <si>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</si>
  <si>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</si>
  <si>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</si>
  <si>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</si>
  <si>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</si>
  <si>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</si>
  <si>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</si>
  <si>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</si>
  <si>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</si>
  <si>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</si>
  <si>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</si>
  <si>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</si>
  <si>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</si>
  <si>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</si>
  <si>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</si>
  <si>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</si>
  <si>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</si>
  <si>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</si>
  <si>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</si>
  <si>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</si>
  <si>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</si>
  <si>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</si>
  <si>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</si>
  <si>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</si>
  <si>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</si>
  <si>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</si>
  <si>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</si>
  <si>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</si>
  <si>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</si>
  <si>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</si>
  <si>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</si>
  <si>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</si>
  <si>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</si>
  <si>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</si>
  <si>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</si>
  <si>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</si>
  <si>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</si>
  <si>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</si>
  <si>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</si>
  <si>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</si>
  <si>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</si>
  <si>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</si>
  <si>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</si>
  <si>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</si>
  <si>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</si>
  <si>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</si>
  <si>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</si>
  <si>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</si>
  <si>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</si>
  <si>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</si>
  <si>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</si>
  <si>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</si>
  <si>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</si>
  <si>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</si>
  <si>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</si>
  <si>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</si>
  <si>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</si>
  <si>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</si>
  <si>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</si>
  <si>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</si>
  <si>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</si>
  <si>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</si>
  <si>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</si>
  <si>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</si>
  <si>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</si>
  <si>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</si>
  <si>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</si>
  <si>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</si>
  <si>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</si>
  <si>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</si>
  <si>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</si>
  <si>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</si>
  <si>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</si>
  <si>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</si>
  <si>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</si>
  <si>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</si>
  <si>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</si>
  <si>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</si>
  <si>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</si>
  <si>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</si>
  <si>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</si>
  <si>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</si>
  <si>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</si>
  <si>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</si>
  <si>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</si>
  <si>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</si>
  <si>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</si>
  <si>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</si>
  <si>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</si>
  <si>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</si>
  <si>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</si>
  <si>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</si>
  <si>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</si>
  <si>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</si>
  <si>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</si>
  <si>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</si>
  <si>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</si>
  <si>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</si>
  <si>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</si>
  <si>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</si>
  <si>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</si>
  <si>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</si>
  <si>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</si>
  <si>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</si>
  <si>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</si>
  <si>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돔 셔텨 El 70부터 소음이 시작 됨</t>
  </si>
  <si>
    <t>TMT</t>
  </si>
  <si>
    <t>BLG</t>
  </si>
  <si>
    <t>김예은</t>
  </si>
  <si>
    <t>ENG-KSP</t>
  </si>
  <si>
    <t>SSW</t>
  </si>
  <si>
    <t>15s/24k 20s/22k</t>
  </si>
  <si>
    <t>22s/26k 30s/25k</t>
  </si>
  <si>
    <t>관측 동안 Dec oscillation exposure error 여러 차례 출력 됨</t>
  </si>
  <si>
    <t>M_006780-006781:N</t>
  </si>
  <si>
    <t>M_006881-006882:T</t>
  </si>
  <si>
    <t>M_006972-006973:M</t>
  </si>
  <si>
    <t>12s/25k</t>
  </si>
  <si>
    <t>12s/24k 8s/27k</t>
  </si>
  <si>
    <t>[12:22] 미러팬 끔</t>
  </si>
  <si>
    <t>[13:39] 시상이 계속 퍼져서 액츄에이터 재설정 했으나 시상에 변화없음</t>
  </si>
  <si>
    <t>DS9 영상이 1회 자동으로 종료됨</t>
  </si>
  <si>
    <t>초중반 관측 때 구름이나 풍속 등 날씨의 변화는 없으나 시상이 모이지 않음</t>
  </si>
  <si>
    <t>[15:20] FSA 습도가 25%로 올라서 플로우미터 최대치로 올림/ 관측 종료 후 1.5로 재조정함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</si>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</sst>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9" zoomScale="140" zoomScaleNormal="140" workbookViewId="0">
      <selection activeCell="D81" sqref="D81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45407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100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0.37083333333333335</v>
      </c>
      <c r="D9" s="8">
        <v>2.2999999999999998</v>
      </c>
      <c r="E9" s="8">
        <v>9.6999999999999993</v>
      </c>
      <c r="F9" s="8">
        <v>47</v>
      </c>
      <c r="G9" s="36" t="s">
        <v>188</v>
      </c>
      <c r="H9" s="8">
        <v>8.4</v>
      </c>
      <c r="I9" s="36">
        <v>96.3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3.3</v>
      </c>
      <c r="E10" s="8">
        <v>7.8</v>
      </c>
      <c r="F10" s="8">
        <v>53.9</v>
      </c>
      <c r="G10" s="36" t="s">
        <v>202</v>
      </c>
      <c r="H10" s="8">
        <v>7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0.79999999999999993</v>
      </c>
      <c r="D11" s="15">
        <v>1.3</v>
      </c>
      <c r="E11" s="15">
        <v>7.7</v>
      </c>
      <c r="F11" s="15">
        <v>78</v>
      </c>
      <c r="G11" s="36" t="s">
        <v>202</v>
      </c>
      <c r="H11" s="15">
        <v>5.6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24.429166666666667</v>
      </c>
      <c r="D12" s="19">
        <f>AVERAGE(D9:D11)</f>
        <v>2.2999999999999998</v>
      </c>
      <c r="E12" s="19">
        <f>AVERAGE(E9:E11)</f>
        <v>8.4</v>
      </c>
      <c r="F12" s="20">
        <f>AVERAGE(F9:F11)</f>
        <v>59.633333333333333</v>
      </c>
      <c r="G12" s="21"/>
      <c r="H12" s="22">
        <f>AVERAGE(H9:H11)</f>
        <v>7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184</v>
      </c>
      <c r="F16" s="27" t="s">
        <v>187</v>
      </c>
      <c r="G16" s="27" t="s">
        <v>185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0.32500000000000001</v>
      </c>
      <c r="D17" s="28">
        <v>0.3263888888888889</v>
      </c>
      <c r="E17" s="28">
        <v>0.34930555555555554</v>
      </c>
      <c r="F17" s="28">
        <v>0.37152777777777773</v>
      </c>
      <c r="G17" s="28">
        <v>0.52638888888888891</v>
      </c>
      <c r="H17" s="28">
        <v>0.8305555555555556</v>
      </c>
      <c r="I17" s="28"/>
      <c r="J17" s="28"/>
      <c r="K17" s="28"/>
      <c r="L17" s="28"/>
      <c r="M17" s="28"/>
      <c r="N17" s="28"/>
      <c r="O17" s="28"/>
      <c r="P17" s="28">
        <v>0.84375</v>
      </c>
    </row>
    <row r="18" spans="2:16" ht="14.15" customHeight="1">
      <c r="B18" s="35" t="s">
        <v>43</v>
      </c>
      <c r="C18" s="27">
        <v>6734</v>
      </c>
      <c r="D18" s="27">
        <v>6735</v>
      </c>
      <c r="E18" s="27">
        <v>6753</v>
      </c>
      <c r="F18" s="27">
        <v>6766</v>
      </c>
      <c r="G18" s="27">
        <v>6861</v>
      </c>
      <c r="H18" s="27">
        <v>7056</v>
      </c>
      <c r="I18" s="27"/>
      <c r="J18" s="27"/>
      <c r="K18" s="27"/>
      <c r="L18" s="27"/>
      <c r="M18" s="27"/>
      <c r="N18" s="27"/>
      <c r="O18" s="27"/>
      <c r="P18" s="27">
        <v>7067</v>
      </c>
    </row>
    <row r="19" spans="2:16" ht="14.15" customHeight="1" thickBot="1">
      <c r="B19" s="13" t="s">
        <v>44</v>
      </c>
      <c r="C19" s="29"/>
      <c r="D19" s="27">
        <v>6744</v>
      </c>
      <c r="E19" s="30">
        <v>6765</v>
      </c>
      <c r="F19" s="30">
        <v>6860</v>
      </c>
      <c r="G19" s="30">
        <v>7055</v>
      </c>
      <c r="H19" s="30">
        <v>7066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10</v>
      </c>
      <c r="E20" s="33">
        <f t="shared" ref="E20:O20" si="0">IF(ISNUMBER(E18),E19-E18+1,"")</f>
        <v>13</v>
      </c>
      <c r="F20" s="33">
        <f t="shared" si="0"/>
        <v>95</v>
      </c>
      <c r="G20" s="33">
        <f t="shared" si="0"/>
        <v>195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>
        <v>0.33263888888888887</v>
      </c>
      <c r="D24" s="106">
        <v>0.33402777777777781</v>
      </c>
      <c r="E24" s="113" t="s">
        <v>175</v>
      </c>
      <c r="F24" s="174" t="s">
        <v>189</v>
      </c>
      <c r="G24" s="174"/>
      <c r="H24" s="174"/>
      <c r="I24" s="174"/>
      <c r="J24" s="106">
        <v>0.83333333333333337</v>
      </c>
      <c r="K24" s="106">
        <v>0.83333333333333337</v>
      </c>
      <c r="L24" s="36" t="s">
        <v>52</v>
      </c>
      <c r="M24" s="174" t="s">
        <v>195</v>
      </c>
      <c r="N24" s="174"/>
      <c r="O24" s="174"/>
      <c r="P24" s="174"/>
    </row>
    <row r="25" spans="2:16" ht="13.5" customHeight="1">
      <c r="B25" s="175"/>
      <c r="C25" s="106"/>
      <c r="D25" s="106"/>
      <c r="E25" s="113" t="s">
        <v>176</v>
      </c>
      <c r="F25" s="177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>
        <v>0.3354166666666667</v>
      </c>
      <c r="D26" s="106">
        <v>0.33680555555555558</v>
      </c>
      <c r="E26" s="113" t="s">
        <v>169</v>
      </c>
      <c r="F26" s="174" t="s">
        <v>190</v>
      </c>
      <c r="G26" s="174"/>
      <c r="H26" s="174"/>
      <c r="I26" s="174"/>
      <c r="J26" s="106">
        <v>0.8354166666666667</v>
      </c>
      <c r="K26" s="106">
        <v>0.83680555555555547</v>
      </c>
      <c r="L26" s="36" t="s">
        <v>49</v>
      </c>
      <c r="M26" s="174" t="s">
        <v>196</v>
      </c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53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0.27569444444444446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>
        <v>0.15347222222222223</v>
      </c>
      <c r="P30" s="46">
        <f>SUM(C30:J30,L30:N30)</f>
        <v>0.27569444444444446</v>
      </c>
    </row>
    <row r="31" spans="2:16" ht="14.15" customHeight="1">
      <c r="B31" s="37" t="s">
        <v>174</v>
      </c>
      <c r="C31" s="47">
        <v>0.29444444444444445</v>
      </c>
      <c r="D31" s="7">
        <v>0.15486111111111112</v>
      </c>
      <c r="E31" s="7"/>
      <c r="F31" s="7"/>
      <c r="G31" s="7"/>
      <c r="H31" s="7"/>
      <c r="I31" s="7"/>
      <c r="J31" s="7"/>
      <c r="K31" s="7">
        <v>1.8749999999999999E-2</v>
      </c>
      <c r="L31" s="7"/>
      <c r="M31" s="7"/>
      <c r="N31" s="7"/>
      <c r="O31" s="48"/>
      <c r="P31" s="46">
        <f>SUM(C31:N31)</f>
        <v>0.46805555555555556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0.29444444444444445</v>
      </c>
      <c r="D34" s="110">
        <f t="shared" ref="D34:P34" si="1">D31-D32-D33</f>
        <v>0.15486111111111112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1.8749999999999999E-2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0.46805555555555556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70</v>
      </c>
      <c r="C36" s="159" t="s">
        <v>192</v>
      </c>
      <c r="D36" s="159"/>
      <c r="E36" s="159" t="s">
        <v>193</v>
      </c>
      <c r="F36" s="159"/>
      <c r="G36" s="159" t="s">
        <v>194</v>
      </c>
      <c r="H36" s="159"/>
      <c r="I36" s="159"/>
      <c r="J36" s="159"/>
      <c r="K36" s="159"/>
      <c r="L36" s="159"/>
      <c r="M36" s="159"/>
      <c r="N36" s="159"/>
      <c r="O36" s="159"/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197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198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191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199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200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172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177</v>
      </c>
      <c r="C54" s="148"/>
      <c r="D54" s="148"/>
      <c r="E54" s="148"/>
      <c r="F54" s="112">
        <v>1154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170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165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-163</v>
      </c>
      <c r="D72" s="60">
        <v>-164.7</v>
      </c>
      <c r="E72" s="100" t="s">
        <v>121</v>
      </c>
      <c r="F72" s="60">
        <v>19.899999999999999</v>
      </c>
      <c r="G72" s="60">
        <v>18.7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-158.30000000000001</v>
      </c>
      <c r="D73" s="60">
        <v>-160.30000000000001</v>
      </c>
      <c r="E73" s="102" t="s">
        <v>125</v>
      </c>
      <c r="F73" s="61">
        <v>24</v>
      </c>
      <c r="G73" s="61">
        <v>29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-210</v>
      </c>
      <c r="D74" s="60">
        <v>-211.1</v>
      </c>
      <c r="E74" s="102" t="s">
        <v>130</v>
      </c>
      <c r="F74" s="62">
        <v>20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-126.3</v>
      </c>
      <c r="D75" s="60">
        <v>-131.19999999999999</v>
      </c>
      <c r="E75" s="102" t="s">
        <v>135</v>
      </c>
      <c r="F75" s="62">
        <v>35</v>
      </c>
      <c r="G75" s="62">
        <v>35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30.2</v>
      </c>
      <c r="D76" s="60">
        <v>27.5</v>
      </c>
      <c r="E76" s="102" t="s">
        <v>140</v>
      </c>
      <c r="F76" s="62">
        <v>40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26.4</v>
      </c>
      <c r="D77" s="60">
        <v>23.9</v>
      </c>
      <c r="E77" s="102" t="s">
        <v>145</v>
      </c>
      <c r="F77" s="62">
        <v>255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24.1</v>
      </c>
      <c r="D78" s="60">
        <v>21.6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>
      <c r="B79" s="100" t="s">
        <v>154</v>
      </c>
      <c r="C79" s="60">
        <v>22.8</v>
      </c>
      <c r="D79" s="60">
        <v>20.399999999999999</v>
      </c>
      <c r="E79" s="100" t="s">
        <v>155</v>
      </c>
      <c r="F79" s="60">
        <v>14</v>
      </c>
      <c r="G79" s="60">
        <v>9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3.1999999999999999E-5</v>
      </c>
      <c r="D80" s="64">
        <v>3.1699999999999998E-5</v>
      </c>
      <c r="E80" s="102" t="s">
        <v>160</v>
      </c>
      <c r="F80" s="61">
        <v>53.6</v>
      </c>
      <c r="G80" s="61">
        <v>82.1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164</v>
      </c>
      <c r="C84" s="167"/>
    </row>
    <row r="85" spans="2:16" ht="15" customHeight="1">
      <c r="B85" s="168" t="s">
        <v>182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183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 t="s">
        <v>201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2024-04-25T20:30:21Z</dcterms:modified>
</cp:coreProperties>
</file>