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3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I34" i="1"/>
  <c r="J34" i="1"/>
  <c r="K34" i="1"/>
  <c r="L34" i="1"/>
  <c r="M34" i="1"/>
  <c r="N34" i="1"/>
  <c r="O34" i="1"/>
  <c r="C34" i="1"/>
  <c r="P33" i="1" l="1"/>
  <c r="P32" i="1"/>
  <c r="P31" i="1"/>
  <c r="P30" i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<sst xmlns="http://schemas.openxmlformats.org/spreadsheetml/2006/main" count="210" uniqueCount="198">
  <si>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</si>
  <si>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</si>
  <si>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</si>
  <si>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</si>
  <si>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</si>
  <si>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</si>
  <si>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</si>
  <si>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</si>
  <si>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</si>
  <si>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</si>
  <si>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</si>
  <si>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</si>
  <si>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</si>
  <si>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</si>
  <si>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</si>
  <si>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</si>
  <si>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</si>
  <si>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</si>
  <si>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</si>
  <si>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</si>
  <si>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</si>
  <si>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</si>
  <si>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</si>
  <si>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</si>
  <si>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</si>
  <si>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</si>
  <si>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</si>
  <si>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</si>
  <si>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</si>
  <si>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</si>
  <si>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</si>
  <si>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</si>
  <si>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</si>
  <si>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</si>
  <si>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</si>
  <si>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</si>
  <si>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</si>
  <si>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</si>
  <si>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</si>
  <si>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</si>
  <si>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</si>
  <si>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</si>
  <si>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</si>
  <si>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</si>
  <si>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</si>
  <si>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</si>
  <si>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</si>
  <si>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</si>
  <si>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</si>
  <si>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</si>
  <si>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</si>
  <si>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</si>
  <si>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</si>
  <si>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</si>
  <si>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</si>
  <si>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</si>
  <si>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</si>
  <si>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</si>
  <si>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</si>
  <si>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</si>
  <si>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</si>
  <si>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</si>
  <si>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</si>
  <si>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</si>
  <si>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</si>
  <si>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</si>
  <si>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</si>
  <si>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</si>
  <si>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</si>
  <si>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</si>
  <si>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</si>
  <si>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</si>
  <si>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</si>
  <si>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</si>
  <si>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</si>
  <si>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</si>
  <si>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</si>
  <si>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</si>
  <si>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</si>
  <si>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</si>
  <si>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</si>
  <si>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</si>
  <si>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</si>
  <si>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</si>
  <si>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</si>
  <si>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</si>
  <si>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</si>
  <si>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</si>
  <si>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</si>
  <si>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</si>
  <si>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</si>
  <si>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</si>
  <si>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</si>
  <si>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</si>
  <si>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</si>
  <si>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</si>
  <si>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</si>
  <si>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</si>
  <si>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</si>
  <si>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</si>
  <si>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</si>
  <si>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</si>
  <si>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</si>
  <si>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</si>
  <si>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</si>
  <si>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</si>
  <si>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</si>
  <si>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</si>
  <si>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</si>
  <si>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</si>
  <si>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</si>
  <si>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</si>
  <si>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</si>
  <si>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</si>
  <si>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</si>
  <si>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</si>
  <si>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</si>
  <si>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</si>
  <si>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돔 회전 
이상 / 소음</t>
    <phoneticPr fontId="23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</si>
  <si>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</si>
  <si>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</si>
  <si>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</si>
  <si>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</si>
  <si>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</si>
  <si>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돔 셔터 
이상 / 소음</t>
    <phoneticPr fontId="23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</si>
  <si>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</si>
  <si>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</si>
  <si>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</si>
  <si>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</si>
  <si>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</si>
  <si>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</si>
  <si>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</si>
  <si>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</si>
  <si>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</si>
  <si>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</si>
  <si>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</si>
  <si>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</si>
  <si>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</si>
  <si>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</si>
  <si>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</si>
  <si>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</si>
  <si>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</si>
  <si>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</si>
  <si>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</si>
  <si>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</si>
  <si>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</si>
  <si>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</si>
  <si>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</si>
  <si>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</si>
  <si>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</si>
  <si>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</si>
  <si>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</si>
  <si>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</si>
  <si>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</si>
  <si>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</si>
  <si>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</si>
  <si>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</si>
  <si>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</si>
  <si>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</si>
  <si>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</si>
  <si>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</si>
  <si>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</si>
  <si>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</si>
  <si>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</si>
  <si>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</si>
  <si>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</si>
  <si>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</si>
  <si>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</si>
  <si>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</si>
  <si>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</si>
  <si>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</si>
  <si>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</si>
  <si>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</si>
  <si>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</si>
  <si>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</si>
  <si>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</si>
  <si>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</si>
  <si>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</si>
  <si>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</si>
  <si>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</si>
  <si>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벽에 붙은 FSA 라디오노드가 연결오류로 숫자가 안나옴/ 전원선을 재연결해도 해결안됨</t>
  </si>
  <si>
    <t>김예은</t>
  </si>
  <si>
    <t>TMT</t>
  </si>
  <si>
    <t>BLG</t>
  </si>
  <si>
    <t>방풍막 고장으로 방풍막 해제함</t>
  </si>
  <si>
    <t>E</t>
  </si>
  <si>
    <t>KSP</t>
  </si>
  <si>
    <t>5s/24k 8s/26k 12s/25k</t>
  </si>
  <si>
    <t>10s/21k 16s/23k 23s/21k</t>
  </si>
  <si>
    <t>F_064362</t>
  </si>
  <si>
    <t>[15:42] 짙은 구름으로 인한 관측 대기/ [18:00] 짙은 구름으로 인한 관측 종료</t>
  </si>
  <si>
    <t>-</t>
  </si>
  <si>
    <t>C_064227-064367</t>
  </si>
  <si>
    <t>F_064362 Actuator를 재설정 하던 중 스크립트를 멈추지 않아서 초점값이 크게 움직임/ 재관측 함</t>
  </si>
  <si>
    <t>N</t>
  </si>
  <si>
    <t>SSE</t>
  </si>
  <si>
    <t>돔 셔텨 El 70부터 소음이 시작 됨</t>
  </si>
  <si>
    <t>짙은구름으로 인해 오전 flat 건너뜀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</si>
</sst>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vertical="center"/>
      <protection locked="0"/>
    </xf>
    <xf numFmtId="0" fontId="6" fillId="13" borderId="52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checked="Checked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checked="Checked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topLeftCell="A70" zoomScale="115" zoomScaleNormal="115" workbookViewId="0">
      <selection activeCell="N15" sqref="N15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25" t="s">
        <v>0</v>
      </c>
      <c r="C2" s="12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26">
        <v>45370</v>
      </c>
      <c r="D3" s="127"/>
      <c r="E3" s="1"/>
      <c r="F3" s="1"/>
      <c r="G3" s="1"/>
      <c r="H3" s="1"/>
      <c r="I3" s="1"/>
      <c r="J3" s="1"/>
      <c r="K3" s="66" t="s">
        <v>2</v>
      </c>
      <c r="L3" s="128">
        <f>(P31-(P32+P33))/P31*100</f>
        <v>66.7238421955403</v>
      </c>
      <c r="M3" s="128"/>
      <c r="N3" s="66" t="s">
        <v>3</v>
      </c>
      <c r="O3" s="128">
        <f>(P31-P33)/P31*100</f>
        <v>100</v>
      </c>
      <c r="P3" s="128"/>
    </row>
    <row r="4" spans="2:16" ht="14.25" customHeight="1">
      <c r="B4" s="34" t="s">
        <v>4</v>
      </c>
      <c r="C4" s="2" t="s">
        <v>181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25" t="s">
        <v>6</v>
      </c>
      <c r="C7" s="12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0.40069444444444446</v>
      </c>
      <c r="D9" s="8">
        <v>1.5</v>
      </c>
      <c r="E9" s="8">
        <v>21.9</v>
      </c>
      <c r="F9" s="8">
        <v>56.6</v>
      </c>
      <c r="G9" s="36" t="s">
        <v>194</v>
      </c>
      <c r="H9" s="8">
        <v>11.8</v>
      </c>
      <c r="I9" s="36">
        <v>68.400000000000006</v>
      </c>
      <c r="J9" s="9">
        <f>IF(L9, 1, 0) + IF(M9, 2, 0) + IF(N9, 4, 0) + IF(O9, 8, 0) + IF(P9, 16, 0)</f>
        <v>2</v>
      </c>
      <c r="K9" s="10" t="b">
        <v>1</v>
      </c>
      <c r="L9" s="10" t="b">
        <v>0</v>
      </c>
      <c r="M9" s="10" t="b">
        <v>1</v>
      </c>
      <c r="N9" s="10" t="b">
        <v>0</v>
      </c>
      <c r="O9" s="10" t="b">
        <v>0</v>
      </c>
      <c r="P9" s="10" t="b">
        <v>0</v>
      </c>
    </row>
    <row r="10" spans="2:16" ht="14.25" customHeight="1">
      <c r="B10" s="35" t="s">
        <v>22</v>
      </c>
      <c r="C10" s="7">
        <v>0.58333333333333337</v>
      </c>
      <c r="D10" s="8">
        <v>1</v>
      </c>
      <c r="E10" s="8">
        <v>20.5</v>
      </c>
      <c r="F10" s="8">
        <v>61.3</v>
      </c>
      <c r="G10" s="36" t="s">
        <v>195</v>
      </c>
      <c r="H10" s="8">
        <v>1</v>
      </c>
      <c r="I10" s="11"/>
      <c r="J10" s="9">
        <f>IF(L10, 1, 0) + IF(M10, 2, 0) + IF(N10, 4, 0) + IF(O10, 8, 0) + IF(P10, 16, 0)</f>
        <v>1</v>
      </c>
      <c r="K10" s="12" t="b">
        <v>1</v>
      </c>
      <c r="L10" s="12" t="b">
        <v>1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>
      <c r="B11" s="13" t="s">
        <v>23</v>
      </c>
      <c r="C11" s="14">
        <v>0.75</v>
      </c>
      <c r="D11" s="15" t="s">
        <v>191</v>
      </c>
      <c r="E11" s="15">
        <v>17.3</v>
      </c>
      <c r="F11" s="15">
        <v>80.2</v>
      </c>
      <c r="G11" s="36" t="s">
        <v>185</v>
      </c>
      <c r="H11" s="15">
        <v>4.5999999999999996</v>
      </c>
      <c r="I11" s="16"/>
      <c r="J11" s="9">
        <f>IF(L11, 1, 0) + IF(M11, 2, 0) + IF(N11, 4, 0) + IF(O11, 8, 0) + IF(P11, 16, 0)</f>
        <v>12</v>
      </c>
      <c r="K11" s="12" t="b">
        <v>0</v>
      </c>
      <c r="L11" s="12" t="b">
        <v>0</v>
      </c>
      <c r="M11" s="12" t="b">
        <v>0</v>
      </c>
      <c r="N11" s="12" t="b">
        <v>1</v>
      </c>
      <c r="O11" s="12" t="b">
        <v>1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24.349305555555556</v>
      </c>
      <c r="D12" s="19">
        <f>AVERAGE(D9:D11)</f>
        <v>1.25</v>
      </c>
      <c r="E12" s="19">
        <f>AVERAGE(E9:E11)</f>
        <v>19.900000000000002</v>
      </c>
      <c r="F12" s="20">
        <f>AVERAGE(F9:F11)</f>
        <v>66.033333333333346</v>
      </c>
      <c r="G12" s="21"/>
      <c r="H12" s="22">
        <f>AVERAGE(H9:H11)</f>
        <v>5.8</v>
      </c>
      <c r="I12" s="23"/>
      <c r="J12" s="24">
        <f>AVERAGE(J9:J11)</f>
        <v>5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25" t="s">
        <v>25</v>
      </c>
      <c r="C14" s="12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170</v>
      </c>
      <c r="D16" s="27" t="s">
        <v>169</v>
      </c>
      <c r="E16" s="27" t="s">
        <v>182</v>
      </c>
      <c r="F16" s="27" t="s">
        <v>186</v>
      </c>
      <c r="G16" s="27" t="s">
        <v>183</v>
      </c>
      <c r="H16" s="27" t="s">
        <v>169</v>
      </c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0.34791666666666665</v>
      </c>
      <c r="D17" s="28">
        <v>0.35000000000000003</v>
      </c>
      <c r="E17" s="28">
        <v>0.38055555555555554</v>
      </c>
      <c r="F17" s="28">
        <v>0.40069444444444446</v>
      </c>
      <c r="G17" s="28">
        <v>0.62986111111111109</v>
      </c>
      <c r="H17" s="28">
        <v>0.75</v>
      </c>
      <c r="I17" s="28"/>
      <c r="J17" s="28"/>
      <c r="K17" s="28"/>
      <c r="L17" s="28"/>
      <c r="M17" s="28"/>
      <c r="N17" s="28"/>
      <c r="O17" s="28"/>
      <c r="P17" s="28">
        <v>0.75347222222222221</v>
      </c>
    </row>
    <row r="18" spans="2:16" ht="14.15" customHeight="1">
      <c r="B18" s="35" t="s">
        <v>43</v>
      </c>
      <c r="C18" s="27">
        <v>64173</v>
      </c>
      <c r="D18" s="27">
        <v>64174</v>
      </c>
      <c r="E18" s="27">
        <v>64194</v>
      </c>
      <c r="F18" s="27">
        <v>64206</v>
      </c>
      <c r="G18" s="27">
        <v>64352</v>
      </c>
      <c r="H18" s="27">
        <v>64368</v>
      </c>
      <c r="I18" s="27"/>
      <c r="J18" s="27"/>
      <c r="K18" s="27"/>
      <c r="L18" s="27"/>
      <c r="M18" s="27"/>
      <c r="N18" s="27"/>
      <c r="O18" s="27"/>
      <c r="P18" s="27">
        <v>64373</v>
      </c>
    </row>
    <row r="19" spans="2:16" ht="14.15" customHeight="1" thickBot="1">
      <c r="B19" s="13" t="s">
        <v>44</v>
      </c>
      <c r="C19" s="29"/>
      <c r="D19" s="27">
        <v>64184</v>
      </c>
      <c r="E19" s="30">
        <v>64205</v>
      </c>
      <c r="F19" s="30">
        <v>64351</v>
      </c>
      <c r="G19" s="30">
        <v>64367</v>
      </c>
      <c r="H19" s="30">
        <v>64372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11</v>
      </c>
      <c r="E20" s="33">
        <f t="shared" ref="E20:O20" si="0">IF(ISNUMBER(E18),E19-E18+1,"")</f>
        <v>12</v>
      </c>
      <c r="F20" s="33">
        <f t="shared" si="0"/>
        <v>146</v>
      </c>
      <c r="G20" s="33">
        <f t="shared" si="0"/>
        <v>16</v>
      </c>
      <c r="H20" s="33">
        <f t="shared" si="0"/>
        <v>5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34" t="s">
        <v>46</v>
      </c>
      <c r="C22" s="35" t="s">
        <v>21</v>
      </c>
      <c r="D22" s="35" t="s">
        <v>23</v>
      </c>
      <c r="E22" s="35" t="s">
        <v>47</v>
      </c>
      <c r="F22" s="135" t="s">
        <v>48</v>
      </c>
      <c r="G22" s="135"/>
      <c r="H22" s="135"/>
      <c r="I22" s="135"/>
      <c r="J22" s="35" t="s">
        <v>21</v>
      </c>
      <c r="K22" s="35" t="s">
        <v>23</v>
      </c>
      <c r="L22" s="35" t="s">
        <v>47</v>
      </c>
      <c r="M22" s="135" t="s">
        <v>48</v>
      </c>
      <c r="N22" s="135"/>
      <c r="O22" s="135"/>
      <c r="P22" s="135"/>
    </row>
    <row r="23" spans="2:16" ht="13.5" customHeight="1">
      <c r="B23" s="134"/>
      <c r="C23" s="107">
        <v>0.36041666666666666</v>
      </c>
      <c r="D23" s="107">
        <v>0.36249999999999999</v>
      </c>
      <c r="E23" s="36" t="s">
        <v>49</v>
      </c>
      <c r="F23" s="133" t="s">
        <v>187</v>
      </c>
      <c r="G23" s="133"/>
      <c r="H23" s="133"/>
      <c r="I23" s="133"/>
      <c r="J23" s="107"/>
      <c r="K23" s="107"/>
      <c r="L23" s="36" t="s">
        <v>50</v>
      </c>
      <c r="M23" s="133"/>
      <c r="N23" s="133"/>
      <c r="O23" s="133"/>
      <c r="P23" s="133"/>
    </row>
    <row r="24" spans="2:16" ht="13.5" customHeight="1">
      <c r="B24" s="134"/>
      <c r="C24" s="107"/>
      <c r="D24" s="107"/>
      <c r="E24" s="115" t="s">
        <v>177</v>
      </c>
      <c r="F24" s="133"/>
      <c r="G24" s="133"/>
      <c r="H24" s="133"/>
      <c r="I24" s="133"/>
      <c r="J24" s="107"/>
      <c r="K24" s="107"/>
      <c r="L24" s="36" t="s">
        <v>52</v>
      </c>
      <c r="M24" s="133"/>
      <c r="N24" s="133"/>
      <c r="O24" s="133"/>
      <c r="P24" s="133"/>
    </row>
    <row r="25" spans="2:16" ht="13.5" customHeight="1">
      <c r="B25" s="134"/>
      <c r="C25" s="107">
        <v>0.36388888888888887</v>
      </c>
      <c r="D25" s="107">
        <v>0.3659722222222222</v>
      </c>
      <c r="E25" s="115" t="s">
        <v>178</v>
      </c>
      <c r="F25" s="133" t="s">
        <v>188</v>
      </c>
      <c r="G25" s="133"/>
      <c r="H25" s="133"/>
      <c r="I25" s="133"/>
      <c r="J25" s="107"/>
      <c r="K25" s="107"/>
      <c r="L25" s="36" t="s">
        <v>51</v>
      </c>
      <c r="M25" s="133"/>
      <c r="N25" s="133"/>
      <c r="O25" s="133"/>
      <c r="P25" s="133"/>
    </row>
    <row r="26" spans="2:16" ht="13.5" customHeight="1">
      <c r="B26" s="134"/>
      <c r="C26" s="107"/>
      <c r="D26" s="107"/>
      <c r="E26" s="115" t="s">
        <v>171</v>
      </c>
      <c r="F26" s="133"/>
      <c r="G26" s="133"/>
      <c r="H26" s="133"/>
      <c r="I26" s="133"/>
      <c r="J26" s="107"/>
      <c r="K26" s="107"/>
      <c r="L26" s="36" t="s">
        <v>49</v>
      </c>
      <c r="M26" s="133"/>
      <c r="N26" s="133"/>
      <c r="O26" s="133"/>
      <c r="P26" s="133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25" t="s">
        <v>53</v>
      </c>
      <c r="C28" s="125"/>
      <c r="D28" s="12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>
      <c r="B30" s="37" t="s">
        <v>175</v>
      </c>
      <c r="C30" s="42">
        <v>0.15902777777777777</v>
      </c>
      <c r="D30" s="43">
        <v>0.22430555555555556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0.3833333333333333</v>
      </c>
    </row>
    <row r="31" spans="2:16" ht="14.15" customHeight="1">
      <c r="B31" s="37" t="s">
        <v>176</v>
      </c>
      <c r="C31" s="47">
        <v>0.15902777777777777</v>
      </c>
      <c r="D31" s="7">
        <v>0.22916666666666666</v>
      </c>
      <c r="E31" s="7"/>
      <c r="F31" s="7"/>
      <c r="G31" s="7"/>
      <c r="H31" s="7"/>
      <c r="I31" s="7"/>
      <c r="J31" s="7"/>
      <c r="K31" s="7">
        <v>1.6666666666666666E-2</v>
      </c>
      <c r="L31" s="7"/>
      <c r="M31" s="7"/>
      <c r="N31" s="7"/>
      <c r="O31" s="48"/>
      <c r="P31" s="46">
        <f>SUM(C31:O31)</f>
        <v>0.40486111111111106</v>
      </c>
    </row>
    <row r="32" spans="2:16" ht="14.15" customHeight="1">
      <c r="B32" s="37" t="s">
        <v>68</v>
      </c>
      <c r="C32" s="49">
        <v>0.13472222222222222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SUM(C32:O32)</f>
        <v>0.13472222222222222</v>
      </c>
    </row>
    <row r="33" spans="2:16" ht="14.15" customHeight="1" thickBot="1">
      <c r="B33" s="37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SUM(C33:O33)</f>
        <v>0</v>
      </c>
    </row>
    <row r="34" spans="2:16" ht="14.15" customHeight="1">
      <c r="B34" s="110" t="s">
        <v>173</v>
      </c>
      <c r="C34" s="111">
        <f>C31-C32-C33</f>
        <v>2.4305555555555552E-2</v>
      </c>
      <c r="D34" s="111">
        <f t="shared" ref="D34:P34" si="1">D31-D32-D33</f>
        <v>0.22916666666666666</v>
      </c>
      <c r="E34" s="111">
        <f t="shared" si="1"/>
        <v>0</v>
      </c>
      <c r="F34" s="111">
        <f t="shared" si="1"/>
        <v>0</v>
      </c>
      <c r="G34" s="111">
        <f t="shared" si="1"/>
        <v>0</v>
      </c>
      <c r="H34" s="111">
        <f t="shared" si="1"/>
        <v>0</v>
      </c>
      <c r="I34" s="111">
        <f t="shared" si="1"/>
        <v>0</v>
      </c>
      <c r="J34" s="111">
        <f t="shared" si="1"/>
        <v>0</v>
      </c>
      <c r="K34" s="111">
        <f t="shared" si="1"/>
        <v>1.6666666666666666E-2</v>
      </c>
      <c r="L34" s="111">
        <f t="shared" si="1"/>
        <v>0</v>
      </c>
      <c r="M34" s="111">
        <f t="shared" si="1"/>
        <v>0</v>
      </c>
      <c r="N34" s="111">
        <f t="shared" si="1"/>
        <v>0</v>
      </c>
      <c r="O34" s="111">
        <f t="shared" si="1"/>
        <v>0</v>
      </c>
      <c r="P34" s="112">
        <f t="shared" si="1"/>
        <v>0.27013888888888882</v>
      </c>
    </row>
    <row r="35" spans="2:16" ht="13.5" customHeight="1"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</row>
    <row r="36" spans="2:16" ht="18" customHeight="1">
      <c r="B36" s="140" t="s">
        <v>70</v>
      </c>
      <c r="C36" s="136" t="s">
        <v>192</v>
      </c>
      <c r="D36" s="136"/>
      <c r="E36" s="136" t="s">
        <v>189</v>
      </c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</row>
    <row r="37" spans="2:16" ht="18" customHeight="1">
      <c r="B37" s="141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</row>
    <row r="38" spans="2:16" ht="18" customHeight="1">
      <c r="B38" s="141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</row>
    <row r="39" spans="2:16" ht="18" customHeight="1">
      <c r="B39" s="141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</row>
    <row r="40" spans="2:16" ht="18" customHeight="1">
      <c r="B40" s="141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</row>
    <row r="41" spans="2:16" ht="18" customHeight="1">
      <c r="B41" s="142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37" t="s">
        <v>71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9"/>
    </row>
    <row r="44" spans="2:16" ht="14.15" customHeight="1">
      <c r="B44" s="122" t="s">
        <v>193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4"/>
    </row>
    <row r="45" spans="2:16" ht="14.15" customHeight="1">
      <c r="B45" s="122" t="s">
        <v>190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4"/>
    </row>
    <row r="46" spans="2:16" ht="14.15" customHeight="1">
      <c r="B46" s="122" t="s">
        <v>197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4"/>
    </row>
    <row r="47" spans="2:16" ht="14.15" customHeight="1">
      <c r="B47" s="122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4"/>
    </row>
    <row r="48" spans="2:16" ht="14.15" customHeight="1">
      <c r="B48" s="122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4"/>
    </row>
    <row r="49" spans="2:16" ht="14.15" customHeight="1">
      <c r="B49" s="122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4"/>
    </row>
    <row r="50" spans="2:16" ht="14.15" customHeight="1">
      <c r="B50" s="122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4"/>
    </row>
    <row r="51" spans="2:16" ht="14.15" customHeight="1">
      <c r="B51" s="122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4"/>
    </row>
    <row r="52" spans="2:16" ht="14.15" customHeight="1" thickBot="1">
      <c r="B52" s="156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8"/>
    </row>
    <row r="53" spans="2:16" ht="14.15" customHeight="1" thickTop="1" thickBot="1">
      <c r="B53" s="164" t="s">
        <v>174</v>
      </c>
      <c r="C53" s="165"/>
      <c r="D53" s="113"/>
      <c r="E53" s="113"/>
      <c r="F53" s="113"/>
      <c r="G53" s="166"/>
      <c r="H53" s="165"/>
      <c r="I53" s="165"/>
      <c r="J53" s="165"/>
      <c r="K53" s="165"/>
      <c r="L53" s="165"/>
      <c r="M53" s="165"/>
      <c r="N53" s="165"/>
      <c r="O53" s="165"/>
      <c r="P53" s="167"/>
    </row>
    <row r="54" spans="2:16" ht="14.15" customHeight="1" thickTop="1" thickBot="1">
      <c r="B54" s="159" t="s">
        <v>179</v>
      </c>
      <c r="C54" s="160"/>
      <c r="D54" s="160"/>
      <c r="E54" s="160"/>
      <c r="F54" s="114">
        <v>1328</v>
      </c>
      <c r="G54" s="161"/>
      <c r="H54" s="162"/>
      <c r="I54" s="162"/>
      <c r="J54" s="162"/>
      <c r="K54" s="162"/>
      <c r="L54" s="162"/>
      <c r="M54" s="162"/>
      <c r="N54" s="162"/>
      <c r="O54" s="162"/>
      <c r="P54" s="163"/>
    </row>
    <row r="55" spans="2:16" ht="13.5" customHeight="1" thickTop="1"/>
    <row r="56" spans="2:16" ht="17.25" customHeight="1">
      <c r="B56" s="143" t="s">
        <v>72</v>
      </c>
      <c r="C56" s="143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44" t="s">
        <v>73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6"/>
      <c r="N57" s="147" t="s">
        <v>74</v>
      </c>
      <c r="O57" s="145"/>
      <c r="P57" s="148"/>
    </row>
    <row r="58" spans="2:16" ht="17.149999999999999" customHeight="1">
      <c r="B58" s="149" t="s">
        <v>75</v>
      </c>
      <c r="C58" s="150"/>
      <c r="D58" s="151"/>
      <c r="E58" s="149" t="s">
        <v>76</v>
      </c>
      <c r="F58" s="150"/>
      <c r="G58" s="151"/>
      <c r="H58" s="150" t="s">
        <v>77</v>
      </c>
      <c r="I58" s="150"/>
      <c r="J58" s="150"/>
      <c r="K58" s="152" t="s">
        <v>78</v>
      </c>
      <c r="L58" s="150"/>
      <c r="M58" s="153"/>
      <c r="N58" s="154"/>
      <c r="O58" s="150"/>
      <c r="P58" s="155"/>
    </row>
    <row r="59" spans="2:16" ht="20.149999999999999" customHeight="1">
      <c r="B59" s="168" t="s">
        <v>79</v>
      </c>
      <c r="C59" s="169"/>
      <c r="D59" s="58" t="b">
        <v>1</v>
      </c>
      <c r="E59" s="168" t="s">
        <v>80</v>
      </c>
      <c r="F59" s="169"/>
      <c r="G59" s="58" t="b">
        <v>1</v>
      </c>
      <c r="H59" s="170" t="s">
        <v>81</v>
      </c>
      <c r="I59" s="169"/>
      <c r="J59" s="58" t="b">
        <v>1</v>
      </c>
      <c r="K59" s="170" t="s">
        <v>82</v>
      </c>
      <c r="L59" s="169"/>
      <c r="M59" s="58" t="b">
        <v>1</v>
      </c>
      <c r="N59" s="171" t="s">
        <v>83</v>
      </c>
      <c r="O59" s="169"/>
      <c r="P59" s="58" t="b">
        <v>1</v>
      </c>
    </row>
    <row r="60" spans="2:16" ht="20.149999999999999" customHeight="1">
      <c r="B60" s="168" t="s">
        <v>84</v>
      </c>
      <c r="C60" s="169"/>
      <c r="D60" s="58" t="b">
        <v>1</v>
      </c>
      <c r="E60" s="168" t="s">
        <v>85</v>
      </c>
      <c r="F60" s="169"/>
      <c r="G60" s="58" t="b">
        <v>1</v>
      </c>
      <c r="H60" s="170" t="s">
        <v>86</v>
      </c>
      <c r="I60" s="169"/>
      <c r="J60" s="58" t="b">
        <v>1</v>
      </c>
      <c r="K60" s="170" t="s">
        <v>87</v>
      </c>
      <c r="L60" s="169"/>
      <c r="M60" s="58" t="b">
        <v>1</v>
      </c>
      <c r="N60" s="171" t="s">
        <v>88</v>
      </c>
      <c r="O60" s="169"/>
      <c r="P60" s="58" t="b">
        <v>1</v>
      </c>
    </row>
    <row r="61" spans="2:16" ht="20.149999999999999" customHeight="1">
      <c r="B61" s="168" t="s">
        <v>89</v>
      </c>
      <c r="C61" s="169"/>
      <c r="D61" s="58" t="b">
        <v>1</v>
      </c>
      <c r="E61" s="168" t="s">
        <v>90</v>
      </c>
      <c r="F61" s="169"/>
      <c r="G61" s="58" t="b">
        <v>1</v>
      </c>
      <c r="H61" s="170" t="s">
        <v>91</v>
      </c>
      <c r="I61" s="169"/>
      <c r="J61" s="58" t="b">
        <v>1</v>
      </c>
      <c r="K61" s="170" t="s">
        <v>92</v>
      </c>
      <c r="L61" s="169"/>
      <c r="M61" s="58" t="b">
        <v>1</v>
      </c>
      <c r="N61" s="171" t="s">
        <v>93</v>
      </c>
      <c r="O61" s="169"/>
      <c r="P61" s="58" t="b">
        <v>1</v>
      </c>
    </row>
    <row r="62" spans="2:16" ht="20.149999999999999" customHeight="1">
      <c r="B62" s="170" t="s">
        <v>91</v>
      </c>
      <c r="C62" s="169"/>
      <c r="D62" s="58" t="b">
        <v>1</v>
      </c>
      <c r="E62" s="168" t="s">
        <v>94</v>
      </c>
      <c r="F62" s="169"/>
      <c r="G62" s="58" t="b">
        <v>1</v>
      </c>
      <c r="H62" s="170" t="s">
        <v>95</v>
      </c>
      <c r="I62" s="169"/>
      <c r="J62" s="58" t="b">
        <v>0</v>
      </c>
      <c r="K62" s="170" t="s">
        <v>96</v>
      </c>
      <c r="L62" s="169"/>
      <c r="M62" s="58" t="b">
        <v>1</v>
      </c>
      <c r="N62" s="171" t="s">
        <v>86</v>
      </c>
      <c r="O62" s="169"/>
      <c r="P62" s="58" t="b">
        <v>1</v>
      </c>
    </row>
    <row r="63" spans="2:16" ht="20.149999999999999" customHeight="1">
      <c r="B63" s="170" t="s">
        <v>97</v>
      </c>
      <c r="C63" s="169"/>
      <c r="D63" s="58" t="b">
        <v>1</v>
      </c>
      <c r="E63" s="168" t="s">
        <v>98</v>
      </c>
      <c r="F63" s="169"/>
      <c r="G63" s="58" t="b">
        <v>1</v>
      </c>
      <c r="H63" s="68"/>
      <c r="I63" s="69"/>
      <c r="J63" s="70"/>
      <c r="K63" s="170" t="s">
        <v>99</v>
      </c>
      <c r="L63" s="169"/>
      <c r="M63" s="58" t="b">
        <v>1</v>
      </c>
      <c r="N63" s="171" t="s">
        <v>172</v>
      </c>
      <c r="O63" s="169"/>
      <c r="P63" s="58" t="b">
        <v>1</v>
      </c>
    </row>
    <row r="64" spans="2:16" ht="20.149999999999999" customHeight="1">
      <c r="B64" s="170" t="s">
        <v>100</v>
      </c>
      <c r="C64" s="169"/>
      <c r="D64" s="58" t="b">
        <v>0</v>
      </c>
      <c r="E64" s="168" t="s">
        <v>101</v>
      </c>
      <c r="F64" s="169"/>
      <c r="G64" s="58" t="b">
        <v>1</v>
      </c>
      <c r="H64" s="71"/>
      <c r="I64" s="72"/>
      <c r="J64" s="73"/>
      <c r="K64" s="178" t="s">
        <v>102</v>
      </c>
      <c r="L64" s="179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68" t="s">
        <v>167</v>
      </c>
      <c r="F65" s="169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72" t="s">
        <v>108</v>
      </c>
      <c r="C69" s="172"/>
      <c r="D69" s="81"/>
      <c r="E69" s="81"/>
      <c r="F69" s="174" t="s">
        <v>109</v>
      </c>
      <c r="G69" s="176" t="s">
        <v>110</v>
      </c>
      <c r="H69" s="81"/>
      <c r="I69" s="172" t="s">
        <v>111</v>
      </c>
      <c r="J69" s="172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>
      <c r="B70" s="173"/>
      <c r="C70" s="173"/>
      <c r="D70" s="85"/>
      <c r="E70" s="86"/>
      <c r="F70" s="175"/>
      <c r="G70" s="177"/>
      <c r="H70" s="87"/>
      <c r="I70" s="173"/>
      <c r="J70" s="173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118</v>
      </c>
      <c r="L71" s="59">
        <v>0</v>
      </c>
      <c r="M71" s="97" t="s">
        <v>119</v>
      </c>
      <c r="N71" s="59">
        <v>0</v>
      </c>
      <c r="O71" s="99" t="s">
        <v>120</v>
      </c>
      <c r="P71" s="59">
        <v>0</v>
      </c>
      <c r="Q71" s="108"/>
    </row>
    <row r="72" spans="2:17" ht="20.149999999999999" customHeight="1">
      <c r="B72" s="100" t="s">
        <v>121</v>
      </c>
      <c r="C72" s="60">
        <v>-161.1</v>
      </c>
      <c r="D72" s="60">
        <v>-159.4</v>
      </c>
      <c r="E72" s="100" t="s">
        <v>122</v>
      </c>
      <c r="F72" s="60">
        <v>26.2</v>
      </c>
      <c r="G72" s="60">
        <v>25.6</v>
      </c>
      <c r="H72" s="101"/>
      <c r="I72" s="97" t="s">
        <v>123</v>
      </c>
      <c r="J72" s="59">
        <v>0</v>
      </c>
      <c r="K72" s="98" t="s">
        <v>124</v>
      </c>
      <c r="L72" s="59">
        <v>1</v>
      </c>
      <c r="M72" s="98" t="s">
        <v>125</v>
      </c>
      <c r="N72" s="59">
        <v>0</v>
      </c>
      <c r="O72" s="81"/>
      <c r="P72" s="81"/>
      <c r="Q72" s="108"/>
    </row>
    <row r="73" spans="2:17" ht="20.149999999999999" customHeight="1">
      <c r="B73" s="100" t="s">
        <v>126</v>
      </c>
      <c r="C73" s="60">
        <v>-156.19999999999999</v>
      </c>
      <c r="D73" s="60">
        <v>-154.6</v>
      </c>
      <c r="E73" s="102" t="s">
        <v>127</v>
      </c>
      <c r="F73" s="61">
        <v>26</v>
      </c>
      <c r="G73" s="61">
        <v>25</v>
      </c>
      <c r="H73" s="101"/>
      <c r="I73" s="97" t="s">
        <v>128</v>
      </c>
      <c r="J73" s="59">
        <v>0</v>
      </c>
      <c r="K73" s="98" t="s">
        <v>129</v>
      </c>
      <c r="L73" s="59">
        <v>0</v>
      </c>
      <c r="M73" s="98" t="s">
        <v>130</v>
      </c>
      <c r="N73" s="59">
        <v>0</v>
      </c>
      <c r="O73" s="81"/>
      <c r="P73" s="106"/>
      <c r="Q73" s="108"/>
    </row>
    <row r="74" spans="2:17" ht="20.149999999999999" customHeight="1">
      <c r="B74" s="100" t="s">
        <v>131</v>
      </c>
      <c r="C74" s="60">
        <v>-173.2</v>
      </c>
      <c r="D74" s="60">
        <v>-172.6</v>
      </c>
      <c r="E74" s="102" t="s">
        <v>132</v>
      </c>
      <c r="F74" s="62">
        <v>15</v>
      </c>
      <c r="G74" s="62">
        <v>15</v>
      </c>
      <c r="H74" s="101"/>
      <c r="I74" s="97" t="s">
        <v>133</v>
      </c>
      <c r="J74" s="59">
        <v>0</v>
      </c>
      <c r="K74" s="98" t="s">
        <v>134</v>
      </c>
      <c r="L74" s="59">
        <v>4</v>
      </c>
      <c r="M74" s="97" t="s">
        <v>135</v>
      </c>
      <c r="N74" s="59">
        <v>0</v>
      </c>
      <c r="O74" s="81"/>
      <c r="P74" s="81"/>
      <c r="Q74" s="108"/>
    </row>
    <row r="75" spans="2:17" ht="20.149999999999999" customHeight="1">
      <c r="B75" s="100" t="s">
        <v>136</v>
      </c>
      <c r="C75" s="60">
        <v>-122.9</v>
      </c>
      <c r="D75" s="60">
        <v>-120.7</v>
      </c>
      <c r="E75" s="102" t="s">
        <v>137</v>
      </c>
      <c r="F75" s="62">
        <v>40</v>
      </c>
      <c r="G75" s="62">
        <v>40</v>
      </c>
      <c r="H75" s="103"/>
      <c r="I75" s="97" t="s">
        <v>138</v>
      </c>
      <c r="J75" s="59">
        <v>0</v>
      </c>
      <c r="K75" s="98" t="s">
        <v>139</v>
      </c>
      <c r="L75" s="59">
        <v>0</v>
      </c>
      <c r="M75" s="97" t="s">
        <v>140</v>
      </c>
      <c r="N75" s="59">
        <v>0</v>
      </c>
      <c r="O75" s="81"/>
      <c r="P75" s="81"/>
      <c r="Q75" s="108"/>
    </row>
    <row r="76" spans="2:17" ht="20.149999999999999" customHeight="1">
      <c r="B76" s="100" t="s">
        <v>141</v>
      </c>
      <c r="C76" s="60">
        <v>35.4</v>
      </c>
      <c r="D76" s="60">
        <v>36.700000000000003</v>
      </c>
      <c r="E76" s="102" t="s">
        <v>142</v>
      </c>
      <c r="F76" s="62">
        <v>45</v>
      </c>
      <c r="G76" s="62">
        <v>45</v>
      </c>
      <c r="H76" s="103"/>
      <c r="I76" s="97" t="s">
        <v>143</v>
      </c>
      <c r="J76" s="59">
        <v>0</v>
      </c>
      <c r="K76" s="97" t="s">
        <v>144</v>
      </c>
      <c r="L76" s="59">
        <v>0</v>
      </c>
      <c r="M76" s="98" t="s">
        <v>145</v>
      </c>
      <c r="N76" s="59">
        <v>0</v>
      </c>
      <c r="O76" s="81"/>
      <c r="P76" s="81"/>
    </row>
    <row r="77" spans="2:17" ht="20.149999999999999" customHeight="1">
      <c r="B77" s="100" t="s">
        <v>146</v>
      </c>
      <c r="C77" s="60">
        <v>31.6</v>
      </c>
      <c r="D77" s="60">
        <v>32.5</v>
      </c>
      <c r="E77" s="102" t="s">
        <v>147</v>
      </c>
      <c r="F77" s="62">
        <v>265</v>
      </c>
      <c r="G77" s="62">
        <v>265</v>
      </c>
      <c r="H77" s="101"/>
      <c r="I77" s="97" t="s">
        <v>148</v>
      </c>
      <c r="J77" s="59">
        <v>0</v>
      </c>
      <c r="K77" s="97" t="s">
        <v>149</v>
      </c>
      <c r="L77" s="59">
        <v>0</v>
      </c>
      <c r="M77" s="98" t="s">
        <v>150</v>
      </c>
      <c r="N77" s="59">
        <v>0</v>
      </c>
      <c r="O77" s="81"/>
      <c r="P77" s="81"/>
    </row>
    <row r="78" spans="2:17" ht="20.149999999999999" customHeight="1">
      <c r="B78" s="100" t="s">
        <v>151</v>
      </c>
      <c r="C78" s="60">
        <v>29.5</v>
      </c>
      <c r="D78" s="60">
        <v>30.3</v>
      </c>
      <c r="E78" s="102" t="s">
        <v>152</v>
      </c>
      <c r="F78" s="63"/>
      <c r="G78" s="63"/>
      <c r="H78" s="101"/>
      <c r="I78" s="98" t="s">
        <v>153</v>
      </c>
      <c r="J78" s="59">
        <v>0</v>
      </c>
      <c r="K78" s="97" t="s">
        <v>154</v>
      </c>
      <c r="L78" s="59">
        <v>0</v>
      </c>
      <c r="M78" s="104" t="s">
        <v>155</v>
      </c>
      <c r="N78" s="59">
        <v>4</v>
      </c>
      <c r="O78" s="81"/>
      <c r="P78" s="81"/>
    </row>
    <row r="79" spans="2:17" ht="20.149999999999999" customHeight="1">
      <c r="B79" s="100" t="s">
        <v>156</v>
      </c>
      <c r="C79" s="60">
        <v>28.3</v>
      </c>
      <c r="D79" s="60">
        <v>29</v>
      </c>
      <c r="E79" s="100" t="s">
        <v>157</v>
      </c>
      <c r="F79" s="60">
        <v>17.2</v>
      </c>
      <c r="G79" s="60">
        <v>21.3</v>
      </c>
      <c r="H79" s="101"/>
      <c r="I79" s="98" t="s">
        <v>158</v>
      </c>
      <c r="J79" s="59">
        <v>0</v>
      </c>
      <c r="K79" s="98" t="s">
        <v>159</v>
      </c>
      <c r="L79" s="59">
        <v>0</v>
      </c>
      <c r="M79" s="98" t="s">
        <v>160</v>
      </c>
      <c r="N79" s="59">
        <v>0</v>
      </c>
      <c r="O79" s="80"/>
      <c r="P79" s="80"/>
    </row>
    <row r="80" spans="2:17" ht="20.149999999999999" customHeight="1">
      <c r="B80" s="105" t="s">
        <v>161</v>
      </c>
      <c r="C80" s="64">
        <v>6.9400000000000006E-5</v>
      </c>
      <c r="D80" s="64">
        <v>6.4499999999999996E-5</v>
      </c>
      <c r="E80" s="102" t="s">
        <v>162</v>
      </c>
      <c r="F80" s="61">
        <v>67.900000000000006</v>
      </c>
      <c r="G80" s="61">
        <v>46.5</v>
      </c>
      <c r="H80" s="101"/>
      <c r="I80" s="98" t="s">
        <v>163</v>
      </c>
      <c r="J80" s="59">
        <v>0</v>
      </c>
      <c r="K80" s="97" t="s">
        <v>164</v>
      </c>
      <c r="L80" s="59">
        <v>0</v>
      </c>
      <c r="M80" s="98" t="s">
        <v>165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29" t="s">
        <v>166</v>
      </c>
      <c r="C84" s="129"/>
    </row>
    <row r="85" spans="2:16" ht="15" customHeight="1">
      <c r="B85" s="130" t="s">
        <v>184</v>
      </c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2"/>
    </row>
    <row r="86" spans="2:16" ht="15" customHeight="1">
      <c r="B86" s="116" t="s">
        <v>180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</row>
    <row r="87" spans="2:16" ht="15" customHeight="1">
      <c r="B87" s="122" t="s">
        <v>196</v>
      </c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4"/>
    </row>
    <row r="88" spans="2:16" ht="15" customHeight="1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8"/>
    </row>
    <row r="89" spans="2:16" ht="15" customHeight="1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8"/>
    </row>
    <row r="90" spans="2:16" ht="15" customHeight="1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</row>
    <row r="91" spans="2:16" ht="15" customHeight="1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8"/>
    </row>
    <row r="92" spans="2:16" ht="15" customHeight="1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</row>
    <row r="93" spans="2:16" ht="15" customHeigh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2:16" ht="15" customHeight="1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</row>
    <row r="95" spans="2:16" ht="15" customHeight="1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</row>
    <row r="96" spans="2:16" ht="15" customHeight="1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</row>
    <row r="97" spans="2:16" ht="15" customHeight="1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8"/>
    </row>
    <row r="98" spans="2:16" ht="15" customHeight="1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8"/>
    </row>
    <row r="99" spans="2:16" ht="15" customHeight="1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1"/>
    </row>
    <row r="100" spans="2:16" ht="15" customHeight="1"/>
    <row r="101" spans="2:16" ht="15" hidden="1" customHeight="1"/>
    <row r="102" spans="2:16" ht="15" hidden="1" customHeight="1"/>
  </sheetData>
  <sheetProtection algorithmName="SHA-512" hashValue="EpVQUidnUDeZuAw0Od4sRE84MbuWAMS88L/KPtsEoOJkvSKInkv6kq9lsT1Q/5IySUTJla5zNLgS5g61nVwD/g==" saltValue="wgEmQCZJ9st5KbeYnfuXKg==" spinCount="100000" sheet="1" objects="1" scenarios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P73">
    <cfRule type="containsText" dxfId="5" priority="1" operator="containsText" text="4">
      <formula>NOT(ISERROR(SEARCH("4",P73)))</formula>
    </cfRule>
    <cfRule type="containsText" dxfId="4" priority="2" operator="containsText" text="2">
      <formula>NOT(ISERROR(SEARCH("2",P73)))</formula>
    </cfRule>
    <cfRule type="containsText" dxfId="3" priority="3" operator="containsText" text="1">
      <formula>NOT(ISERROR(SEARCH("1",P73)))</formula>
    </cfRule>
  </conditionalFormatting>
  <conditionalFormatting sqref="J71:J80 L71:L80 N71:N80 P71">
    <cfRule type="cellIs" dxfId="2" priority="76" stopIfTrue="1" operator="equal">
      <formula>1</formula>
    </cfRule>
    <cfRule type="cellIs" dxfId="1" priority="77" stopIfTrue="1" operator="equal">
      <formula>2</formula>
    </cfRule>
    <cfRule type="cellIs" dxfId="0" priority="78" stopIfTrue="1" operator="equal">
      <formula>4</formula>
    </cfRule>
  </conditionalFormatting>
  <dataValidations xWindow="798" yWindow="1262" count="2">
    <dataValidation type="list" allowBlank="1" showInputMessage="1" showErrorMessage="1" prompt="0 - 정상_x000a_1 - 경정비 (15분 이하)_x000a_2 - 중정비 (15분 초과)_x000a_4 - 고장" sqref="J71:J80 L71:L80 N71:N80 P71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2024-03-19T19:14:56Z</dcterms:modified>
</cp:coreProperties>
</file>