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XLS_REPORT\"/>
    </mc:Choice>
  </mc:AlternateContent>
  <xr:revisionPtr revIDLastSave="0" documentId="13_ncr:1_{57EAD275-B761-4F72-A3D6-4BC5F90C8899}" xr6:coauthVersionLast="36" xr6:coauthVersionMax="36" xr10:uidLastSave="{00000000-0000-0000-0000-000000000000}"/>
  <bookViews>
    <workbookView xWindow="0" yWindow="0" windowWidth="17040" windowHeight="1236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  <c r="K34" i="1"/>
  <c r="L34" i="1"/>
  <c r="M34" i="1"/>
  <c r="N34" i="1"/>
  <c r="O34" i="1"/>
  <c r="C34" i="1"/>
  <c r="P33" i="1" l="1"/>
  <c r="P32" i="1"/>
  <c r="P31" i="1"/>
  <c r="P30" i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00000000-0006-0000-0000-000002000000}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<sst xmlns="http://schemas.openxmlformats.org/spreadsheetml/2006/main" count="222" uniqueCount="210">
  <si>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</si>
  <si>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</si>
  <si>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</si>
  <si>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</si>
  <si>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</si>
  <si>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</si>
  <si>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</si>
  <si>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</si>
  <si>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</si>
  <si>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</si>
  <si>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</si>
  <si>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</si>
  <si>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</si>
  <si>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</si>
  <si>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</si>
  <si>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</si>
  <si>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</si>
  <si>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</si>
  <si>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</si>
  <si>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</si>
  <si>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</si>
  <si>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</si>
  <si>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</si>
  <si>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</si>
  <si>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</si>
  <si>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</si>
  <si>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</si>
  <si>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</si>
  <si>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</si>
  <si>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</si>
  <si>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</si>
  <si>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</si>
  <si>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</si>
  <si>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</si>
  <si>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</si>
  <si>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</si>
  <si>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</si>
  <si>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</si>
  <si>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</si>
  <si>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</si>
  <si>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</si>
  <si>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</si>
  <si>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</si>
  <si>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</si>
  <si>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</si>
  <si>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</si>
  <si>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</si>
  <si>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</si>
  <si>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</si>
  <si>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</si>
  <si>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</si>
  <si>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</si>
  <si>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</si>
  <si>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</si>
  <si>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</si>
  <si>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</si>
  <si>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</si>
  <si>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</si>
  <si>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</si>
  <si>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</si>
  <si>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</si>
  <si>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</si>
  <si>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</si>
  <si>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</si>
  <si>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</si>
  <si>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</si>
  <si>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</si>
  <si>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</si>
  <si>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</si>
  <si>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</si>
  <si>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</si>
  <si>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</si>
  <si>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</si>
  <si>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</si>
  <si>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</si>
  <si>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</si>
  <si>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</si>
  <si>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</si>
  <si>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</si>
  <si>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</si>
  <si>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</si>
  <si>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</si>
  <si>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</si>
  <si>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</si>
  <si>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</si>
  <si>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</si>
  <si>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</si>
  <si>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</si>
  <si>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</si>
  <si>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</si>
  <si>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</si>
  <si>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</si>
  <si>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</si>
  <si>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</si>
  <si>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</si>
  <si>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</si>
  <si>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</si>
  <si>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</si>
  <si>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</si>
  <si>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</si>
  <si>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</si>
  <si>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</si>
  <si>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</si>
  <si>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</si>
  <si>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</si>
  <si>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</si>
  <si>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</si>
  <si>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</si>
  <si>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</si>
  <si>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</si>
  <si>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</si>
  <si>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</si>
  <si>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</si>
  <si>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</si>
  <si>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</si>
  <si>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</si>
  <si>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</si>
  <si>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</si>
  <si>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돔 회전 
이상 / 소음</t>
    <phoneticPr fontId="23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</si>
  <si>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</si>
  <si>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</si>
  <si>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</si>
  <si>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</si>
  <si>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</si>
  <si>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돔 셔터 
이상 / 소음</t>
    <phoneticPr fontId="23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</si>
  <si>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</si>
  <si>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</si>
  <si>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</si>
  <si>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</si>
  <si>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</si>
  <si>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</si>
  <si>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</si>
  <si>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</si>
  <si>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</si>
  <si>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</si>
  <si>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</si>
  <si>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</si>
  <si>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</si>
  <si>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</si>
  <si>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</si>
  <si>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</si>
  <si>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</si>
  <si>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</si>
  <si>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</si>
  <si>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</si>
  <si>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</si>
  <si>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</si>
  <si>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</si>
  <si>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</si>
  <si>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</si>
  <si>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</si>
  <si>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</si>
  <si>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</si>
  <si>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</si>
  <si>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</si>
  <si>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</si>
  <si>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</si>
  <si>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</si>
  <si>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</si>
  <si>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</si>
  <si>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</si>
  <si>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</si>
  <si>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</si>
  <si>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</si>
  <si>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</si>
  <si>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</si>
  <si>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</si>
  <si>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</si>
  <si>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</si>
  <si>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</si>
  <si>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</si>
  <si>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</si>
  <si>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</si>
  <si>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</si>
  <si>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</si>
  <si>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</si>
  <si>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정예솜</t>
  </si>
  <si>
    <t>TMT</t>
  </si>
  <si>
    <t>BLG</t>
  </si>
  <si>
    <t>V</t>
    <phoneticPr fontId="4" type="noConversion"/>
  </si>
  <si>
    <t>R</t>
    <phoneticPr fontId="4" type="noConversion"/>
  </si>
  <si>
    <t xml:space="preserve">BLG K2 mode(mkk2list.f) LAST No. </t>
  </si>
  <si>
    <t>DEEPS</t>
  </si>
  <si>
    <t>E</t>
  </si>
  <si>
    <t>ESE</t>
  </si>
  <si>
    <t>S</t>
  </si>
  <si>
    <t>OBS</t>
    <phoneticPr fontId="4" type="noConversion"/>
  </si>
  <si>
    <t>ALL</t>
    <phoneticPr fontId="3" type="noConversion"/>
  </si>
  <si>
    <t>16;15</t>
  </si>
  <si>
    <t>C_060485-060502</t>
  </si>
  <si>
    <t>M_060493-060494:T</t>
  </si>
  <si>
    <t>M_060509-060511:K</t>
  </si>
  <si>
    <t>I_060525</t>
  </si>
  <si>
    <t>C_060535-060537</t>
  </si>
  <si>
    <t>C_060540-060571</t>
  </si>
  <si>
    <t>C_060610-060615</t>
  </si>
  <si>
    <t>C_060626-060629</t>
  </si>
  <si>
    <t>C_060643-060651</t>
  </si>
  <si>
    <t>C_060662-060667</t>
  </si>
  <si>
    <t>구름으로 인한 저녁/새벽 flat 건너뜀</t>
  </si>
  <si>
    <t>[09:00] 짙은 구름으로 인한 관측 대기/  [09:40] 관측 재개</t>
  </si>
  <si>
    <t>E_060478-060483/ 060587-060588 초점확인 영상</t>
  </si>
  <si>
    <t>[10:06-10:10] IC G crash로 Gnuplot 기록 없음</t>
  </si>
  <si>
    <t>M_060493-060494:T 재촬영함</t>
  </si>
  <si>
    <t>[11:24-11:36] M_060509-060511:K</t>
  </si>
  <si>
    <t>I_060525 필터 R 및 초점값 누락됨</t>
  </si>
  <si>
    <t>[14:45] 짙은 구름으로 인한 관측 대기/ [14:57] 관측 재개</t>
  </si>
  <si>
    <t>060595 BLG script #7 RA dest로 관측 불가능해 #6 한번 더 관측함</t>
  </si>
  <si>
    <t>-</t>
  </si>
  <si>
    <t>월령 40%이상으로 방풍막 연결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</si>
</sst>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6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vertical="center"/>
      <protection locked="0"/>
    </xf>
    <xf numFmtId="0" fontId="6" fillId="13" borderId="52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fmlaLink="$D$59" lockText="1" noThreeD="1"/>
</file>

<file path=xl/ctrlProps/ctrlProp21.xml><?xml version="1.0" encoding="utf-8"?>
<formControlPr xmlns="http://schemas.microsoft.com/office/spreadsheetml/2009/9/main" objectType="CheckBox" fmlaLink="$J$59" lockText="1" noThreeD="1"/>
</file>

<file path=xl/ctrlProps/ctrlProp22.xml><?xml version="1.0" encoding="utf-8"?>
<formControlPr xmlns="http://schemas.microsoft.com/office/spreadsheetml/2009/9/main" objectType="CheckBox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fmlaLink="$D$60" lockText="1" noThreeD="1"/>
</file>

<file path=xl/ctrlProps/ctrlProp25.xml><?xml version="1.0" encoding="utf-8"?>
<formControlPr xmlns="http://schemas.microsoft.com/office/spreadsheetml/2009/9/main" objectType="CheckBox" fmlaLink="$D$61" lockText="1" noThreeD="1"/>
</file>

<file path=xl/ctrlProps/ctrlProp26.xml><?xml version="1.0" encoding="utf-8"?>
<formControlPr xmlns="http://schemas.microsoft.com/office/spreadsheetml/2009/9/main" objectType="CheckBox" fmlaLink="$D$62" lockText="1" noThreeD="1"/>
</file>

<file path=xl/ctrlProps/ctrlProp27.xml><?xml version="1.0" encoding="utf-8"?>
<formControlPr xmlns="http://schemas.microsoft.com/office/spreadsheetml/2009/9/main" objectType="CheckBox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fmlaLink="$G$61" lockText="1" noThreeD="1"/>
</file>

<file path=xl/ctrlProps/ctrlProp31.xml><?xml version="1.0" encoding="utf-8"?>
<formControlPr xmlns="http://schemas.microsoft.com/office/spreadsheetml/2009/9/main" objectType="CheckBox" fmlaLink="$G$62" lockText="1" noThreeD="1"/>
</file>

<file path=xl/ctrlProps/ctrlProp32.xml><?xml version="1.0" encoding="utf-8"?>
<formControlPr xmlns="http://schemas.microsoft.com/office/spreadsheetml/2009/9/main" objectType="CheckBox" fmlaLink="$G$63" lockText="1" noThreeD="1"/>
</file>

<file path=xl/ctrlProps/ctrlProp33.xml><?xml version="1.0" encoding="utf-8"?>
<formControlPr xmlns="http://schemas.microsoft.com/office/spreadsheetml/2009/9/main" objectType="CheckBox" fmlaLink="$G$64" lockText="1" noThreeD="1"/>
</file>

<file path=xl/ctrlProps/ctrlProp34.xml><?xml version="1.0" encoding="utf-8"?>
<formControlPr xmlns="http://schemas.microsoft.com/office/spreadsheetml/2009/9/main" objectType="CheckBox" fmlaLink="$J$60" lockText="1" noThreeD="1"/>
</file>

<file path=xl/ctrlProps/ctrlProp35.xml><?xml version="1.0" encoding="utf-8"?>
<formControlPr xmlns="http://schemas.microsoft.com/office/spreadsheetml/2009/9/main" objectType="CheckBox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fmlaLink="$M$60" lockText="1" noThreeD="1"/>
</file>

<file path=xl/ctrlProps/ctrlProp38.xml><?xml version="1.0" encoding="utf-8"?>
<formControlPr xmlns="http://schemas.microsoft.com/office/spreadsheetml/2009/9/main" objectType="CheckBox" fmlaLink="$M$61" lockText="1" noThreeD="1"/>
</file>

<file path=xl/ctrlProps/ctrlProp39.xml><?xml version="1.0" encoding="utf-8"?>
<formControlPr xmlns="http://schemas.microsoft.com/office/spreadsheetml/2009/9/main" objectType="CheckBox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fmlaLink="$M$63" lockText="1" noThreeD="1"/>
</file>

<file path=xl/ctrlProps/ctrlProp41.xml><?xml version="1.0" encoding="utf-8"?>
<formControlPr xmlns="http://schemas.microsoft.com/office/spreadsheetml/2009/9/main" objectType="CheckBox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zoomScale="115" zoomScaleNormal="115" workbookViewId="0">
      <selection activeCell="I83" sqref="I83"/>
    </sheetView>
  </sheetViews>
  <sheetFormatPr defaultColWidth="0" defaultRowHeight="11.25" zeroHeight="1" x14ac:dyDescent="0.25"/>
  <cols>
    <col min="1" max="1" width="0.7109375" style="65" customWidth="1"/>
    <col min="2" max="2" width="7.7109375" style="65" customWidth="1"/>
    <col min="3" max="16" width="6.7109375" style="65" customWidth="1"/>
    <col min="17" max="17" width="0.7109375" style="65" customWidth="1"/>
    <col min="18" max="18" width="9.140625" style="65" hidden="1" customWidth="1"/>
    <col min="19" max="16384" width="9.140625" style="65" hidden="1"/>
  </cols>
  <sheetData>
    <row r="1" spans="2:16" ht="13.5" customHeight="1" x14ac:dyDescent="0.25"/>
    <row r="2" spans="2:16" ht="14.25" customHeight="1" thickBot="1" x14ac:dyDescent="0.3">
      <c r="B2" s="123" t="s">
        <v>0</v>
      </c>
      <c r="C2" s="12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34" t="s">
        <v>1</v>
      </c>
      <c r="C3" s="124">
        <v>45353</v>
      </c>
      <c r="D3" s="125"/>
      <c r="E3" s="1"/>
      <c r="F3" s="1"/>
      <c r="G3" s="1"/>
      <c r="H3" s="1"/>
      <c r="I3" s="1"/>
      <c r="J3" s="1"/>
      <c r="K3" s="66" t="s">
        <v>2</v>
      </c>
      <c r="L3" s="126">
        <f>(P31-(P32+P33))/P31*100</f>
        <v>97.037037037037038</v>
      </c>
      <c r="M3" s="126"/>
      <c r="N3" s="66" t="s">
        <v>3</v>
      </c>
      <c r="O3" s="126">
        <f>(P31-P33)/P31*100</f>
        <v>100</v>
      </c>
      <c r="P3" s="126"/>
    </row>
    <row r="4" spans="2:16" ht="14.25" customHeight="1" x14ac:dyDescent="0.25">
      <c r="B4" s="34" t="s">
        <v>4</v>
      </c>
      <c r="C4" s="2" t="s">
        <v>176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34" t="s">
        <v>5</v>
      </c>
      <c r="C5" s="67" t="s">
        <v>168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23" t="s">
        <v>6</v>
      </c>
      <c r="C7" s="12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35" t="s">
        <v>21</v>
      </c>
      <c r="C9" s="7">
        <v>0.41666666666666669</v>
      </c>
      <c r="D9" s="8">
        <v>1.7</v>
      </c>
      <c r="E9" s="8">
        <v>20.9</v>
      </c>
      <c r="F9" s="8">
        <v>53.1</v>
      </c>
      <c r="G9" s="116" t="s">
        <v>183</v>
      </c>
      <c r="H9" s="8">
        <v>4.5999999999999996</v>
      </c>
      <c r="I9" s="36">
        <v>54.7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25">
      <c r="B10" s="35" t="s">
        <v>22</v>
      </c>
      <c r="C10" s="7">
        <v>0.58333333333333337</v>
      </c>
      <c r="D10" s="8">
        <v>1.5</v>
      </c>
      <c r="E10" s="8">
        <v>19.100000000000001</v>
      </c>
      <c r="F10" s="8">
        <v>63.2</v>
      </c>
      <c r="G10" s="116" t="s">
        <v>184</v>
      </c>
      <c r="H10" s="8">
        <v>6.1</v>
      </c>
      <c r="I10" s="11"/>
      <c r="J10" s="9">
        <f>IF(L10, 1, 0) + IF(M10, 2, 0) + IF(N10, 4, 0) + IF(O10, 8, 0) + IF(P10, 16, 0)</f>
        <v>1</v>
      </c>
      <c r="K10" s="12" t="b">
        <v>0</v>
      </c>
      <c r="L10" s="12" t="b">
        <v>1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3">
      <c r="B11" s="13" t="s">
        <v>23</v>
      </c>
      <c r="C11" s="14">
        <v>0.77361111111111114</v>
      </c>
      <c r="D11" s="15">
        <v>1.2</v>
      </c>
      <c r="E11" s="15">
        <v>18.600000000000001</v>
      </c>
      <c r="F11" s="15">
        <v>63.1</v>
      </c>
      <c r="G11" s="116" t="s">
        <v>185</v>
      </c>
      <c r="H11" s="15">
        <v>0.9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3">
      <c r="B12" s="17" t="s">
        <v>24</v>
      </c>
      <c r="C12" s="18">
        <f>(24-C9)+C11</f>
        <v>24.356944444444444</v>
      </c>
      <c r="D12" s="19">
        <f>AVERAGE(D9:D11)</f>
        <v>1.4666666666666668</v>
      </c>
      <c r="E12" s="19">
        <f>AVERAGE(E9:E11)</f>
        <v>19.533333333333335</v>
      </c>
      <c r="F12" s="20">
        <f>AVERAGE(F9:F11)</f>
        <v>59.800000000000004</v>
      </c>
      <c r="G12" s="21"/>
      <c r="H12" s="22">
        <f>AVERAGE(H9:H11)</f>
        <v>3.8666666666666667</v>
      </c>
      <c r="I12" s="23"/>
      <c r="J12" s="24">
        <f>AVERAGE(J9:J11)</f>
        <v>0.33333333333333331</v>
      </c>
      <c r="K12" s="1"/>
      <c r="L12" s="1"/>
      <c r="M12" s="1"/>
      <c r="N12" s="1"/>
      <c r="O12" s="1"/>
      <c r="P12" s="1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23" t="s">
        <v>25</v>
      </c>
      <c r="C14" s="12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" customHeight="1" x14ac:dyDescent="0.25">
      <c r="B16" s="35" t="s">
        <v>40</v>
      </c>
      <c r="C16" s="27" t="s">
        <v>186</v>
      </c>
      <c r="D16" s="27" t="s">
        <v>187</v>
      </c>
      <c r="E16" s="27" t="s">
        <v>177</v>
      </c>
      <c r="F16" s="27" t="s">
        <v>182</v>
      </c>
      <c r="G16" s="27" t="s">
        <v>178</v>
      </c>
      <c r="H16" s="27" t="s">
        <v>169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" customHeight="1" x14ac:dyDescent="0.25">
      <c r="B17" s="35" t="s">
        <v>42</v>
      </c>
      <c r="C17" s="28">
        <v>0.36736111111111108</v>
      </c>
      <c r="D17" s="28">
        <v>0.36874999999999997</v>
      </c>
      <c r="E17" s="28">
        <v>0.41388888888888892</v>
      </c>
      <c r="F17" s="28">
        <v>0.41666666666666669</v>
      </c>
      <c r="G17" s="28" t="s">
        <v>188</v>
      </c>
      <c r="H17" s="28">
        <v>0.80069444444444438</v>
      </c>
      <c r="I17" s="28"/>
      <c r="J17" s="28"/>
      <c r="K17" s="28"/>
      <c r="L17" s="28"/>
      <c r="M17" s="28"/>
      <c r="N17" s="28"/>
      <c r="O17" s="28"/>
      <c r="P17" s="28">
        <v>0.8041666666666667</v>
      </c>
    </row>
    <row r="18" spans="2:16" ht="14.1" customHeight="1" x14ac:dyDescent="0.25">
      <c r="B18" s="35" t="s">
        <v>43</v>
      </c>
      <c r="C18" s="27">
        <v>60472</v>
      </c>
      <c r="D18" s="27">
        <v>60473</v>
      </c>
      <c r="E18" s="27">
        <v>60484</v>
      </c>
      <c r="F18" s="27">
        <v>60485</v>
      </c>
      <c r="G18" s="27">
        <v>60589</v>
      </c>
      <c r="H18" s="27">
        <v>60668</v>
      </c>
      <c r="I18" s="27"/>
      <c r="J18" s="27"/>
      <c r="K18" s="27"/>
      <c r="L18" s="27"/>
      <c r="M18" s="27"/>
      <c r="N18" s="27"/>
      <c r="O18" s="27"/>
      <c r="P18" s="27">
        <v>60673</v>
      </c>
    </row>
    <row r="19" spans="2:16" ht="14.1" customHeight="1" thickBot="1" x14ac:dyDescent="0.3">
      <c r="B19" s="13" t="s">
        <v>44</v>
      </c>
      <c r="C19" s="29"/>
      <c r="D19" s="27">
        <v>60477</v>
      </c>
      <c r="E19" s="30">
        <v>60484</v>
      </c>
      <c r="F19" s="30">
        <v>60586</v>
      </c>
      <c r="G19" s="30">
        <v>60667</v>
      </c>
      <c r="H19" s="30">
        <v>60672</v>
      </c>
      <c r="I19" s="30"/>
      <c r="J19" s="30"/>
      <c r="K19" s="30"/>
      <c r="L19" s="30"/>
      <c r="M19" s="30"/>
      <c r="N19" s="27"/>
      <c r="O19" s="27"/>
      <c r="P19" s="29"/>
    </row>
    <row r="20" spans="2:16" ht="14.1" customHeight="1" thickBot="1" x14ac:dyDescent="0.3">
      <c r="B20" s="31" t="s">
        <v>45</v>
      </c>
      <c r="C20" s="29"/>
      <c r="D20" s="32">
        <f>IF(ISNUMBER(D18),D19-D18+1,"")</f>
        <v>5</v>
      </c>
      <c r="E20" s="33">
        <f t="shared" ref="E20:O20" si="0">IF(ISNUMBER(E18),E19-E18+1,"")</f>
        <v>1</v>
      </c>
      <c r="F20" s="33">
        <f t="shared" si="0"/>
        <v>102</v>
      </c>
      <c r="G20" s="33">
        <f t="shared" si="0"/>
        <v>79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32" t="s">
        <v>46</v>
      </c>
      <c r="C22" s="35" t="s">
        <v>21</v>
      </c>
      <c r="D22" s="35" t="s">
        <v>23</v>
      </c>
      <c r="E22" s="35" t="s">
        <v>47</v>
      </c>
      <c r="F22" s="133" t="s">
        <v>48</v>
      </c>
      <c r="G22" s="133"/>
      <c r="H22" s="133"/>
      <c r="I22" s="133"/>
      <c r="J22" s="35" t="s">
        <v>21</v>
      </c>
      <c r="K22" s="35" t="s">
        <v>23</v>
      </c>
      <c r="L22" s="35" t="s">
        <v>47</v>
      </c>
      <c r="M22" s="133" t="s">
        <v>48</v>
      </c>
      <c r="N22" s="133"/>
      <c r="O22" s="133"/>
      <c r="P22" s="133"/>
    </row>
    <row r="23" spans="2:16" ht="13.5" customHeight="1" x14ac:dyDescent="0.25">
      <c r="B23" s="132"/>
      <c r="C23" s="36"/>
      <c r="D23" s="36"/>
      <c r="E23" s="36" t="s">
        <v>49</v>
      </c>
      <c r="F23" s="131"/>
      <c r="G23" s="131"/>
      <c r="H23" s="131"/>
      <c r="I23" s="131"/>
      <c r="J23" s="107"/>
      <c r="K23" s="107"/>
      <c r="L23" s="36" t="s">
        <v>50</v>
      </c>
      <c r="M23" s="131"/>
      <c r="N23" s="131"/>
      <c r="O23" s="131"/>
      <c r="P23" s="131"/>
    </row>
    <row r="24" spans="2:16" ht="13.5" customHeight="1" x14ac:dyDescent="0.25">
      <c r="B24" s="132"/>
      <c r="C24" s="107"/>
      <c r="D24" s="107"/>
      <c r="E24" s="115" t="s">
        <v>179</v>
      </c>
      <c r="F24" s="131"/>
      <c r="G24" s="131"/>
      <c r="H24" s="131"/>
      <c r="I24" s="131"/>
      <c r="J24" s="36"/>
      <c r="K24" s="36"/>
      <c r="L24" s="36" t="s">
        <v>52</v>
      </c>
      <c r="M24" s="131"/>
      <c r="N24" s="131"/>
      <c r="O24" s="131"/>
      <c r="P24" s="131"/>
    </row>
    <row r="25" spans="2:16" ht="13.5" customHeight="1" x14ac:dyDescent="0.25">
      <c r="B25" s="132"/>
      <c r="C25" s="115"/>
      <c r="D25" s="115"/>
      <c r="E25" s="115" t="s">
        <v>180</v>
      </c>
      <c r="F25" s="131"/>
      <c r="G25" s="131"/>
      <c r="H25" s="131"/>
      <c r="I25" s="131"/>
      <c r="J25" s="107"/>
      <c r="K25" s="107"/>
      <c r="L25" s="36" t="s">
        <v>51</v>
      </c>
      <c r="M25" s="131"/>
      <c r="N25" s="131"/>
      <c r="O25" s="131"/>
      <c r="P25" s="131"/>
    </row>
    <row r="26" spans="2:16" ht="13.5" customHeight="1" x14ac:dyDescent="0.25">
      <c r="B26" s="132"/>
      <c r="C26" s="107"/>
      <c r="D26" s="107"/>
      <c r="E26" s="115" t="s">
        <v>170</v>
      </c>
      <c r="F26" s="131"/>
      <c r="G26" s="131"/>
      <c r="H26" s="131"/>
      <c r="I26" s="131"/>
      <c r="J26" s="36"/>
      <c r="K26" s="36"/>
      <c r="L26" s="36" t="s">
        <v>49</v>
      </c>
      <c r="M26" s="131"/>
      <c r="N26" s="131"/>
      <c r="O26" s="131"/>
      <c r="P26" s="131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23" t="s">
        <v>53</v>
      </c>
      <c r="C28" s="123"/>
      <c r="D28" s="1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" customHeight="1" x14ac:dyDescent="0.25">
      <c r="B30" s="37" t="s">
        <v>174</v>
      </c>
      <c r="C30" s="42">
        <v>0.10277777777777779</v>
      </c>
      <c r="D30" s="43"/>
      <c r="E30" s="43"/>
      <c r="F30" s="43"/>
      <c r="G30" s="43">
        <v>0.25416666666666665</v>
      </c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0.35694444444444445</v>
      </c>
    </row>
    <row r="31" spans="2:16" ht="14.1" customHeight="1" x14ac:dyDescent="0.25">
      <c r="B31" s="37" t="s">
        <v>175</v>
      </c>
      <c r="C31" s="47">
        <v>0.11875000000000001</v>
      </c>
      <c r="D31" s="7"/>
      <c r="E31" s="7"/>
      <c r="F31" s="7"/>
      <c r="G31" s="7">
        <v>0.25486111111111109</v>
      </c>
      <c r="H31" s="7"/>
      <c r="I31" s="7"/>
      <c r="J31" s="7"/>
      <c r="K31" s="7">
        <v>1.3888888888888889E-3</v>
      </c>
      <c r="L31" s="7"/>
      <c r="M31" s="7"/>
      <c r="N31" s="7"/>
      <c r="O31" s="48"/>
      <c r="P31" s="46">
        <f>SUM(C31:O31)</f>
        <v>0.375</v>
      </c>
    </row>
    <row r="32" spans="2:16" ht="14.1" customHeight="1" x14ac:dyDescent="0.25">
      <c r="B32" s="37" t="s">
        <v>68</v>
      </c>
      <c r="C32" s="49"/>
      <c r="D32" s="50"/>
      <c r="E32" s="50"/>
      <c r="F32" s="50"/>
      <c r="G32" s="50">
        <v>1.1111111111111112E-2</v>
      </c>
      <c r="H32" s="50"/>
      <c r="I32" s="50"/>
      <c r="J32" s="50"/>
      <c r="K32" s="50"/>
      <c r="L32" s="50"/>
      <c r="M32" s="50"/>
      <c r="N32" s="50"/>
      <c r="O32" s="51"/>
      <c r="P32" s="46">
        <f>SUM(C32:O32)</f>
        <v>1.1111111111111112E-2</v>
      </c>
    </row>
    <row r="33" spans="2:16" ht="14.1" customHeight="1" thickBot="1" x14ac:dyDescent="0.3">
      <c r="B33" s="37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SUM(C33:O33)</f>
        <v>0</v>
      </c>
    </row>
    <row r="34" spans="2:16" ht="14.1" customHeight="1" x14ac:dyDescent="0.25">
      <c r="B34" s="110" t="s">
        <v>172</v>
      </c>
      <c r="C34" s="111">
        <f>C31-C32-C33</f>
        <v>0.11875000000000001</v>
      </c>
      <c r="D34" s="111">
        <f t="shared" ref="D34:P34" si="1">D31-D32-D33</f>
        <v>0</v>
      </c>
      <c r="E34" s="111">
        <f t="shared" si="1"/>
        <v>0</v>
      </c>
      <c r="F34" s="111">
        <f t="shared" si="1"/>
        <v>0</v>
      </c>
      <c r="G34" s="111">
        <f t="shared" si="1"/>
        <v>0.24374999999999999</v>
      </c>
      <c r="H34" s="111">
        <f t="shared" si="1"/>
        <v>0</v>
      </c>
      <c r="I34" s="111">
        <f t="shared" si="1"/>
        <v>0</v>
      </c>
      <c r="J34" s="111">
        <f t="shared" si="1"/>
        <v>0</v>
      </c>
      <c r="K34" s="111">
        <f t="shared" si="1"/>
        <v>1.3888888888888889E-3</v>
      </c>
      <c r="L34" s="111">
        <f t="shared" si="1"/>
        <v>0</v>
      </c>
      <c r="M34" s="111">
        <f t="shared" si="1"/>
        <v>0</v>
      </c>
      <c r="N34" s="111">
        <f t="shared" si="1"/>
        <v>0</v>
      </c>
      <c r="O34" s="111">
        <f t="shared" si="1"/>
        <v>0</v>
      </c>
      <c r="P34" s="112">
        <f t="shared" si="1"/>
        <v>0.36388888888888887</v>
      </c>
    </row>
    <row r="35" spans="2:16" ht="13.5" customHeight="1" x14ac:dyDescent="0.25"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  <row r="36" spans="2:16" ht="18" customHeight="1" x14ac:dyDescent="0.25">
      <c r="B36" s="144" t="s">
        <v>70</v>
      </c>
      <c r="C36" s="134" t="s">
        <v>189</v>
      </c>
      <c r="D36" s="134"/>
      <c r="E36" s="134" t="s">
        <v>190</v>
      </c>
      <c r="F36" s="134"/>
      <c r="G36" s="134" t="s">
        <v>191</v>
      </c>
      <c r="H36" s="134"/>
      <c r="I36" s="134" t="s">
        <v>192</v>
      </c>
      <c r="J36" s="134"/>
      <c r="K36" s="134" t="s">
        <v>193</v>
      </c>
      <c r="L36" s="134"/>
      <c r="M36" s="134" t="s">
        <v>194</v>
      </c>
      <c r="N36" s="134"/>
      <c r="O36" s="134" t="s">
        <v>195</v>
      </c>
      <c r="P36" s="134"/>
    </row>
    <row r="37" spans="2:16" ht="18" customHeight="1" x14ac:dyDescent="0.25">
      <c r="B37" s="145"/>
      <c r="C37" s="134" t="s">
        <v>196</v>
      </c>
      <c r="D37" s="134"/>
      <c r="E37" s="134" t="s">
        <v>197</v>
      </c>
      <c r="F37" s="134"/>
      <c r="G37" s="134" t="s">
        <v>198</v>
      </c>
      <c r="H37" s="134"/>
      <c r="I37" s="134"/>
      <c r="J37" s="134"/>
      <c r="K37" s="134"/>
      <c r="L37" s="134"/>
      <c r="M37" s="134"/>
      <c r="N37" s="134"/>
      <c r="O37" s="134"/>
      <c r="P37" s="134"/>
    </row>
    <row r="38" spans="2:16" ht="18" customHeight="1" x14ac:dyDescent="0.25">
      <c r="B38" s="145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16" ht="18" customHeight="1" x14ac:dyDescent="0.25">
      <c r="B39" s="145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2:16" ht="18" customHeight="1" x14ac:dyDescent="0.25">
      <c r="B40" s="145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2:16" ht="18" customHeight="1" x14ac:dyDescent="0.25">
      <c r="B41" s="146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35" t="s">
        <v>71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</row>
    <row r="44" spans="2:16" ht="14.1" customHeight="1" x14ac:dyDescent="0.25">
      <c r="B44" s="138" t="s">
        <v>199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2:16" ht="14.1" customHeight="1" x14ac:dyDescent="0.25">
      <c r="B45" s="141" t="s">
        <v>200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3"/>
    </row>
    <row r="46" spans="2:16" ht="14.1" customHeight="1" x14ac:dyDescent="0.25">
      <c r="B46" s="141" t="s">
        <v>201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3"/>
    </row>
    <row r="47" spans="2:16" ht="14.1" customHeight="1" x14ac:dyDescent="0.25">
      <c r="B47" s="141" t="s">
        <v>202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3"/>
    </row>
    <row r="48" spans="2:16" ht="14.1" customHeight="1" x14ac:dyDescent="0.25">
      <c r="B48" s="141" t="s">
        <v>203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3"/>
    </row>
    <row r="49" spans="2:16" ht="14.1" customHeight="1" x14ac:dyDescent="0.25">
      <c r="B49" s="141" t="s">
        <v>204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3"/>
    </row>
    <row r="50" spans="2:16" ht="14.1" customHeight="1" x14ac:dyDescent="0.25">
      <c r="B50" s="141" t="s">
        <v>205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3"/>
    </row>
    <row r="51" spans="2:16" ht="14.1" customHeight="1" x14ac:dyDescent="0.25">
      <c r="B51" s="141" t="s">
        <v>206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3"/>
    </row>
    <row r="52" spans="2:16" ht="14.1" customHeight="1" thickBot="1" x14ac:dyDescent="0.3">
      <c r="B52" s="160" t="s">
        <v>207</v>
      </c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2"/>
    </row>
    <row r="53" spans="2:16" ht="14.1" customHeight="1" thickTop="1" thickBot="1" x14ac:dyDescent="0.3">
      <c r="B53" s="168" t="s">
        <v>173</v>
      </c>
      <c r="C53" s="169"/>
      <c r="D53" s="113"/>
      <c r="E53" s="113"/>
      <c r="F53" s="113"/>
      <c r="G53" s="170"/>
      <c r="H53" s="169"/>
      <c r="I53" s="169"/>
      <c r="J53" s="169"/>
      <c r="K53" s="169"/>
      <c r="L53" s="169"/>
      <c r="M53" s="169"/>
      <c r="N53" s="169"/>
      <c r="O53" s="169"/>
      <c r="P53" s="171"/>
    </row>
    <row r="54" spans="2:16" ht="14.1" customHeight="1" thickTop="1" thickBot="1" x14ac:dyDescent="0.3">
      <c r="B54" s="163" t="s">
        <v>181</v>
      </c>
      <c r="C54" s="164"/>
      <c r="D54" s="164"/>
      <c r="E54" s="164"/>
      <c r="F54" s="114">
        <v>551</v>
      </c>
      <c r="G54" s="165"/>
      <c r="H54" s="166"/>
      <c r="I54" s="166"/>
      <c r="J54" s="166"/>
      <c r="K54" s="166"/>
      <c r="L54" s="166"/>
      <c r="M54" s="166"/>
      <c r="N54" s="166"/>
      <c r="O54" s="166"/>
      <c r="P54" s="167"/>
    </row>
    <row r="55" spans="2:16" ht="13.5" customHeight="1" thickTop="1" x14ac:dyDescent="0.25"/>
    <row r="56" spans="2:16" ht="17.25" customHeight="1" x14ac:dyDescent="0.25">
      <c r="B56" s="147" t="s">
        <v>72</v>
      </c>
      <c r="C56" s="147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00000000000001" customHeight="1" x14ac:dyDescent="0.25">
      <c r="B57" s="148" t="s">
        <v>73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50"/>
      <c r="N57" s="151" t="s">
        <v>74</v>
      </c>
      <c r="O57" s="149"/>
      <c r="P57" s="152"/>
    </row>
    <row r="58" spans="2:16" ht="17.100000000000001" customHeight="1" x14ac:dyDescent="0.25">
      <c r="B58" s="153" t="s">
        <v>75</v>
      </c>
      <c r="C58" s="154"/>
      <c r="D58" s="155"/>
      <c r="E58" s="153" t="s">
        <v>76</v>
      </c>
      <c r="F58" s="154"/>
      <c r="G58" s="155"/>
      <c r="H58" s="154" t="s">
        <v>77</v>
      </c>
      <c r="I58" s="154"/>
      <c r="J58" s="154"/>
      <c r="K58" s="156" t="s">
        <v>78</v>
      </c>
      <c r="L58" s="154"/>
      <c r="M58" s="157"/>
      <c r="N58" s="158"/>
      <c r="O58" s="154"/>
      <c r="P58" s="159"/>
    </row>
    <row r="59" spans="2:16" ht="20.100000000000001" customHeight="1" x14ac:dyDescent="0.25">
      <c r="B59" s="172" t="s">
        <v>79</v>
      </c>
      <c r="C59" s="173"/>
      <c r="D59" s="58" t="b">
        <v>0</v>
      </c>
      <c r="E59" s="172" t="s">
        <v>80</v>
      </c>
      <c r="F59" s="173"/>
      <c r="G59" s="58" t="b">
        <v>0</v>
      </c>
      <c r="H59" s="174" t="s">
        <v>81</v>
      </c>
      <c r="I59" s="173"/>
      <c r="J59" s="58" t="b">
        <v>0</v>
      </c>
      <c r="K59" s="174" t="s">
        <v>82</v>
      </c>
      <c r="L59" s="173"/>
      <c r="M59" s="58" t="b">
        <v>0</v>
      </c>
      <c r="N59" s="175" t="s">
        <v>83</v>
      </c>
      <c r="O59" s="173"/>
      <c r="P59" s="58" t="b">
        <v>1</v>
      </c>
    </row>
    <row r="60" spans="2:16" ht="20.100000000000001" customHeight="1" x14ac:dyDescent="0.25">
      <c r="B60" s="172" t="s">
        <v>84</v>
      </c>
      <c r="C60" s="173"/>
      <c r="D60" s="58" t="b">
        <v>0</v>
      </c>
      <c r="E60" s="172" t="s">
        <v>85</v>
      </c>
      <c r="F60" s="173"/>
      <c r="G60" s="58" t="b">
        <v>0</v>
      </c>
      <c r="H60" s="174" t="s">
        <v>86</v>
      </c>
      <c r="I60" s="173"/>
      <c r="J60" s="58" t="b">
        <v>0</v>
      </c>
      <c r="K60" s="174" t="s">
        <v>87</v>
      </c>
      <c r="L60" s="173"/>
      <c r="M60" s="58" t="b">
        <v>0</v>
      </c>
      <c r="N60" s="175" t="s">
        <v>88</v>
      </c>
      <c r="O60" s="173"/>
      <c r="P60" s="58" t="b">
        <v>1</v>
      </c>
    </row>
    <row r="61" spans="2:16" ht="20.100000000000001" customHeight="1" x14ac:dyDescent="0.25">
      <c r="B61" s="172" t="s">
        <v>89</v>
      </c>
      <c r="C61" s="173"/>
      <c r="D61" s="58" t="b">
        <v>0</v>
      </c>
      <c r="E61" s="172" t="s">
        <v>90</v>
      </c>
      <c r="F61" s="173"/>
      <c r="G61" s="58" t="b">
        <v>0</v>
      </c>
      <c r="H61" s="174" t="s">
        <v>91</v>
      </c>
      <c r="I61" s="173"/>
      <c r="J61" s="58" t="b">
        <v>0</v>
      </c>
      <c r="K61" s="174" t="s">
        <v>92</v>
      </c>
      <c r="L61" s="173"/>
      <c r="M61" s="58" t="b">
        <v>0</v>
      </c>
      <c r="N61" s="175" t="s">
        <v>93</v>
      </c>
      <c r="O61" s="173"/>
      <c r="P61" s="58" t="b">
        <v>1</v>
      </c>
    </row>
    <row r="62" spans="2:16" ht="20.100000000000001" customHeight="1" x14ac:dyDescent="0.25">
      <c r="B62" s="174" t="s">
        <v>91</v>
      </c>
      <c r="C62" s="173"/>
      <c r="D62" s="58" t="b">
        <v>0</v>
      </c>
      <c r="E62" s="172" t="s">
        <v>94</v>
      </c>
      <c r="F62" s="173"/>
      <c r="G62" s="58" t="b">
        <v>0</v>
      </c>
      <c r="H62" s="174" t="s">
        <v>95</v>
      </c>
      <c r="I62" s="173"/>
      <c r="J62" s="58" t="b">
        <v>0</v>
      </c>
      <c r="K62" s="174" t="s">
        <v>96</v>
      </c>
      <c r="L62" s="173"/>
      <c r="M62" s="58" t="b">
        <v>0</v>
      </c>
      <c r="N62" s="175" t="s">
        <v>86</v>
      </c>
      <c r="O62" s="173"/>
      <c r="P62" s="58" t="b">
        <v>1</v>
      </c>
    </row>
    <row r="63" spans="2:16" ht="20.100000000000001" customHeight="1" x14ac:dyDescent="0.25">
      <c r="B63" s="174" t="s">
        <v>97</v>
      </c>
      <c r="C63" s="173"/>
      <c r="D63" s="58" t="b">
        <v>0</v>
      </c>
      <c r="E63" s="172" t="s">
        <v>98</v>
      </c>
      <c r="F63" s="173"/>
      <c r="G63" s="58" t="b">
        <v>0</v>
      </c>
      <c r="H63" s="68"/>
      <c r="I63" s="69"/>
      <c r="J63" s="70"/>
      <c r="K63" s="174" t="s">
        <v>99</v>
      </c>
      <c r="L63" s="173"/>
      <c r="M63" s="58" t="b">
        <v>0</v>
      </c>
      <c r="N63" s="175" t="s">
        <v>171</v>
      </c>
      <c r="O63" s="173"/>
      <c r="P63" s="58" t="b">
        <v>1</v>
      </c>
    </row>
    <row r="64" spans="2:16" ht="20.100000000000001" customHeight="1" x14ac:dyDescent="0.25">
      <c r="B64" s="174" t="s">
        <v>100</v>
      </c>
      <c r="C64" s="173"/>
      <c r="D64" s="58" t="b">
        <v>0</v>
      </c>
      <c r="E64" s="172" t="s">
        <v>101</v>
      </c>
      <c r="F64" s="173"/>
      <c r="G64" s="58" t="b">
        <v>0</v>
      </c>
      <c r="H64" s="71"/>
      <c r="I64" s="72"/>
      <c r="J64" s="73"/>
      <c r="K64" s="182" t="s">
        <v>102</v>
      </c>
      <c r="L64" s="183"/>
      <c r="M64" s="58" t="b">
        <v>0</v>
      </c>
      <c r="N64" s="74"/>
      <c r="O64" s="75"/>
      <c r="P64" s="76"/>
    </row>
    <row r="65" spans="2:17" ht="20.100000000000001" customHeight="1" x14ac:dyDescent="0.25">
      <c r="B65" s="75"/>
      <c r="C65" s="75"/>
      <c r="D65" s="77" t="b">
        <v>0</v>
      </c>
      <c r="E65" s="172" t="s">
        <v>167</v>
      </c>
      <c r="F65" s="173"/>
      <c r="G65" s="58" t="b">
        <v>0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00000000000001" customHeight="1" x14ac:dyDescent="0.2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00000000000001" customHeight="1" x14ac:dyDescent="0.2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00000000000001" customHeight="1" thickBot="1" x14ac:dyDescent="0.3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9.9499999999999993" customHeight="1" x14ac:dyDescent="0.25">
      <c r="B69" s="176" t="s">
        <v>108</v>
      </c>
      <c r="C69" s="176"/>
      <c r="D69" s="81"/>
      <c r="E69" s="81"/>
      <c r="F69" s="178" t="s">
        <v>109</v>
      </c>
      <c r="G69" s="180" t="s">
        <v>110</v>
      </c>
      <c r="H69" s="81"/>
      <c r="I69" s="176" t="s">
        <v>111</v>
      </c>
      <c r="J69" s="176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9.9499999999999993" customHeight="1" thickBot="1" x14ac:dyDescent="0.25">
      <c r="B70" s="177"/>
      <c r="C70" s="177"/>
      <c r="D70" s="85"/>
      <c r="E70" s="86"/>
      <c r="F70" s="179"/>
      <c r="G70" s="181"/>
      <c r="H70" s="87"/>
      <c r="I70" s="177"/>
      <c r="J70" s="177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00000000000001" customHeight="1" x14ac:dyDescent="0.25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118</v>
      </c>
      <c r="L71" s="59">
        <v>0</v>
      </c>
      <c r="M71" s="97" t="s">
        <v>119</v>
      </c>
      <c r="N71" s="59">
        <v>0</v>
      </c>
      <c r="O71" s="99" t="s">
        <v>120</v>
      </c>
      <c r="P71" s="59">
        <v>0</v>
      </c>
      <c r="Q71" s="108"/>
    </row>
    <row r="72" spans="2:17" ht="20.100000000000001" customHeight="1" x14ac:dyDescent="0.25">
      <c r="B72" s="100" t="s">
        <v>121</v>
      </c>
      <c r="C72" s="60">
        <v>-160.69999999999999</v>
      </c>
      <c r="D72" s="60">
        <v>-160</v>
      </c>
      <c r="E72" s="100" t="s">
        <v>122</v>
      </c>
      <c r="F72" s="60">
        <v>26</v>
      </c>
      <c r="G72" s="60">
        <v>24.7</v>
      </c>
      <c r="H72" s="101"/>
      <c r="I72" s="97" t="s">
        <v>123</v>
      </c>
      <c r="J72" s="59">
        <v>0</v>
      </c>
      <c r="K72" s="98" t="s">
        <v>124</v>
      </c>
      <c r="L72" s="59">
        <v>0</v>
      </c>
      <c r="M72" s="98" t="s">
        <v>125</v>
      </c>
      <c r="N72" s="59">
        <v>0</v>
      </c>
      <c r="O72" s="81"/>
      <c r="P72" s="81"/>
      <c r="Q72" s="108"/>
    </row>
    <row r="73" spans="2:17" ht="20.100000000000001" customHeight="1" x14ac:dyDescent="0.25">
      <c r="B73" s="100" t="s">
        <v>126</v>
      </c>
      <c r="C73" s="60">
        <v>-155.9</v>
      </c>
      <c r="D73" s="60">
        <v>-155.4</v>
      </c>
      <c r="E73" s="102" t="s">
        <v>127</v>
      </c>
      <c r="F73" s="61">
        <v>23</v>
      </c>
      <c r="G73" s="61">
        <v>25</v>
      </c>
      <c r="H73" s="101"/>
      <c r="I73" s="97" t="s">
        <v>128</v>
      </c>
      <c r="J73" s="59">
        <v>0</v>
      </c>
      <c r="K73" s="98" t="s">
        <v>129</v>
      </c>
      <c r="L73" s="59">
        <v>0</v>
      </c>
      <c r="M73" s="98" t="s">
        <v>130</v>
      </c>
      <c r="N73" s="59">
        <v>0</v>
      </c>
      <c r="O73" s="81"/>
      <c r="P73" s="106"/>
      <c r="Q73" s="108"/>
    </row>
    <row r="74" spans="2:17" ht="20.100000000000001" customHeight="1" x14ac:dyDescent="0.25">
      <c r="B74" s="100" t="s">
        <v>131</v>
      </c>
      <c r="C74" s="60">
        <v>-175.1</v>
      </c>
      <c r="D74" s="60">
        <v>-172.1</v>
      </c>
      <c r="E74" s="102" t="s">
        <v>132</v>
      </c>
      <c r="F74" s="62">
        <v>15</v>
      </c>
      <c r="G74" s="62">
        <v>15</v>
      </c>
      <c r="H74" s="101"/>
      <c r="I74" s="97" t="s">
        <v>133</v>
      </c>
      <c r="J74" s="59">
        <v>0</v>
      </c>
      <c r="K74" s="98" t="s">
        <v>134</v>
      </c>
      <c r="L74" s="59">
        <v>0</v>
      </c>
      <c r="M74" s="97" t="s">
        <v>135</v>
      </c>
      <c r="N74" s="59">
        <v>0</v>
      </c>
      <c r="O74" s="81"/>
      <c r="P74" s="81"/>
      <c r="Q74" s="108"/>
    </row>
    <row r="75" spans="2:17" ht="20.100000000000001" customHeight="1" x14ac:dyDescent="0.2">
      <c r="B75" s="100" t="s">
        <v>136</v>
      </c>
      <c r="C75" s="60">
        <v>-122.3</v>
      </c>
      <c r="D75" s="60">
        <v>-121.6</v>
      </c>
      <c r="E75" s="102" t="s">
        <v>137</v>
      </c>
      <c r="F75" s="62">
        <v>40</v>
      </c>
      <c r="G75" s="62">
        <v>40</v>
      </c>
      <c r="H75" s="103"/>
      <c r="I75" s="97" t="s">
        <v>138</v>
      </c>
      <c r="J75" s="59">
        <v>0</v>
      </c>
      <c r="K75" s="98" t="s">
        <v>139</v>
      </c>
      <c r="L75" s="59">
        <v>0</v>
      </c>
      <c r="M75" s="97" t="s">
        <v>140</v>
      </c>
      <c r="N75" s="59">
        <v>0</v>
      </c>
      <c r="O75" s="81"/>
      <c r="P75" s="81"/>
      <c r="Q75" s="108"/>
    </row>
    <row r="76" spans="2:17" ht="20.100000000000001" customHeight="1" x14ac:dyDescent="0.2">
      <c r="B76" s="100" t="s">
        <v>141</v>
      </c>
      <c r="C76" s="60">
        <v>35.5</v>
      </c>
      <c r="D76" s="60">
        <v>35.700000000000003</v>
      </c>
      <c r="E76" s="102" t="s">
        <v>142</v>
      </c>
      <c r="F76" s="62">
        <v>45</v>
      </c>
      <c r="G76" s="62">
        <v>45</v>
      </c>
      <c r="H76" s="103"/>
      <c r="I76" s="97" t="s">
        <v>143</v>
      </c>
      <c r="J76" s="59">
        <v>0</v>
      </c>
      <c r="K76" s="97" t="s">
        <v>144</v>
      </c>
      <c r="L76" s="59">
        <v>0</v>
      </c>
      <c r="M76" s="98" t="s">
        <v>145</v>
      </c>
      <c r="N76" s="59">
        <v>0</v>
      </c>
      <c r="O76" s="81"/>
      <c r="P76" s="81"/>
    </row>
    <row r="77" spans="2:17" ht="20.100000000000001" customHeight="1" x14ac:dyDescent="0.25">
      <c r="B77" s="100" t="s">
        <v>146</v>
      </c>
      <c r="C77" s="60">
        <v>31.8</v>
      </c>
      <c r="D77" s="60">
        <v>31.6</v>
      </c>
      <c r="E77" s="102" t="s">
        <v>147</v>
      </c>
      <c r="F77" s="62">
        <v>265</v>
      </c>
      <c r="G77" s="62">
        <v>265</v>
      </c>
      <c r="H77" s="101"/>
      <c r="I77" s="97" t="s">
        <v>148</v>
      </c>
      <c r="J77" s="59">
        <v>0</v>
      </c>
      <c r="K77" s="97" t="s">
        <v>149</v>
      </c>
      <c r="L77" s="59">
        <v>0</v>
      </c>
      <c r="M77" s="98" t="s">
        <v>150</v>
      </c>
      <c r="N77" s="59">
        <v>0</v>
      </c>
      <c r="O77" s="81"/>
      <c r="P77" s="81"/>
    </row>
    <row r="78" spans="2:17" ht="20.100000000000001" customHeight="1" x14ac:dyDescent="0.25">
      <c r="B78" s="100" t="s">
        <v>151</v>
      </c>
      <c r="C78" s="60">
        <v>29.7</v>
      </c>
      <c r="D78" s="60">
        <v>29.3</v>
      </c>
      <c r="E78" s="102" t="s">
        <v>152</v>
      </c>
      <c r="F78" s="63" t="s">
        <v>208</v>
      </c>
      <c r="G78" s="63" t="s">
        <v>208</v>
      </c>
      <c r="H78" s="101"/>
      <c r="I78" s="98" t="s">
        <v>153</v>
      </c>
      <c r="J78" s="59">
        <v>0</v>
      </c>
      <c r="K78" s="97" t="s">
        <v>154</v>
      </c>
      <c r="L78" s="59">
        <v>0</v>
      </c>
      <c r="M78" s="104" t="s">
        <v>155</v>
      </c>
      <c r="N78" s="59">
        <v>0</v>
      </c>
      <c r="O78" s="81"/>
      <c r="P78" s="81"/>
    </row>
    <row r="79" spans="2:17" ht="20.100000000000001" customHeight="1" x14ac:dyDescent="0.25">
      <c r="B79" s="100" t="s">
        <v>156</v>
      </c>
      <c r="C79" s="60">
        <v>28.6</v>
      </c>
      <c r="D79" s="60">
        <v>28</v>
      </c>
      <c r="E79" s="100" t="s">
        <v>157</v>
      </c>
      <c r="F79" s="60">
        <v>17.5</v>
      </c>
      <c r="G79" s="60">
        <v>19.7</v>
      </c>
      <c r="H79" s="101"/>
      <c r="I79" s="98" t="s">
        <v>158</v>
      </c>
      <c r="J79" s="59">
        <v>0</v>
      </c>
      <c r="K79" s="98" t="s">
        <v>159</v>
      </c>
      <c r="L79" s="59">
        <v>0</v>
      </c>
      <c r="M79" s="98" t="s">
        <v>160</v>
      </c>
      <c r="N79" s="59">
        <v>0</v>
      </c>
      <c r="O79" s="80"/>
      <c r="P79" s="80"/>
    </row>
    <row r="80" spans="2:17" ht="20.100000000000001" customHeight="1" x14ac:dyDescent="0.25">
      <c r="B80" s="105" t="s">
        <v>161</v>
      </c>
      <c r="C80" s="64">
        <v>6.8899999999999994E-5</v>
      </c>
      <c r="D80" s="64">
        <v>1.03E-4</v>
      </c>
      <c r="E80" s="102" t="s">
        <v>162</v>
      </c>
      <c r="F80" s="61">
        <v>53</v>
      </c>
      <c r="G80" s="61">
        <v>68.7</v>
      </c>
      <c r="H80" s="101"/>
      <c r="I80" s="98" t="s">
        <v>163</v>
      </c>
      <c r="J80" s="59">
        <v>0</v>
      </c>
      <c r="K80" s="97" t="s">
        <v>164</v>
      </c>
      <c r="L80" s="59">
        <v>0</v>
      </c>
      <c r="M80" s="98" t="s">
        <v>165</v>
      </c>
      <c r="N80" s="59">
        <v>0</v>
      </c>
      <c r="O80" s="23"/>
      <c r="P80" s="23"/>
    </row>
    <row r="81" spans="2:16" ht="20.100000000000001" customHeight="1" x14ac:dyDescent="0.25"/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27" t="s">
        <v>166</v>
      </c>
      <c r="C84" s="127"/>
    </row>
    <row r="85" spans="2:16" ht="15" customHeight="1" x14ac:dyDescent="0.25">
      <c r="B85" s="128" t="s">
        <v>209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30"/>
    </row>
    <row r="86" spans="2:16" ht="15" customHeight="1" x14ac:dyDescent="0.25"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9"/>
    </row>
    <row r="87" spans="2:16" ht="15" customHeight="1" x14ac:dyDescent="0.25">
      <c r="B87" s="117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9"/>
    </row>
    <row r="88" spans="2:16" ht="15" customHeight="1" x14ac:dyDescent="0.25">
      <c r="B88" s="117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9"/>
    </row>
    <row r="89" spans="2:16" ht="15" customHeight="1" x14ac:dyDescent="0.25">
      <c r="B89" s="117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9"/>
    </row>
    <row r="90" spans="2:16" ht="15" customHeight="1" x14ac:dyDescent="0.25">
      <c r="B90" s="117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9"/>
    </row>
    <row r="91" spans="2:16" ht="15" customHeight="1" x14ac:dyDescent="0.25">
      <c r="B91" s="117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9"/>
    </row>
    <row r="92" spans="2:16" ht="15" customHeight="1" x14ac:dyDescent="0.25">
      <c r="B92" s="117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9"/>
    </row>
    <row r="93" spans="2:16" ht="15" customHeight="1" x14ac:dyDescent="0.25">
      <c r="B93" s="117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9"/>
    </row>
    <row r="94" spans="2:16" ht="15" customHeight="1" x14ac:dyDescent="0.25">
      <c r="B94" s="117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9"/>
    </row>
    <row r="95" spans="2:16" ht="15" customHeight="1" x14ac:dyDescent="0.25">
      <c r="B95" s="117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9"/>
    </row>
    <row r="96" spans="2:16" ht="15" customHeight="1" x14ac:dyDescent="0.25">
      <c r="B96" s="117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9"/>
    </row>
    <row r="97" spans="2:16" ht="15" customHeight="1" x14ac:dyDescent="0.25">
      <c r="B97" s="117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9"/>
    </row>
    <row r="98" spans="2:16" ht="15" customHeight="1" x14ac:dyDescent="0.25">
      <c r="B98" s="117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9"/>
    </row>
    <row r="99" spans="2:16" ht="15" customHeight="1" x14ac:dyDescent="0.25">
      <c r="B99" s="120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2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EpVQUidnUDeZuAw0Od4sRE84MbuWAMS88L/KPtsEoOJkvSKInkv6kq9lsT1Q/5IySUTJla5zNLgS5g61nVwD/g==" saltValue="wgEmQCZJ9st5KbeYnfuXKg==" spinCount="100000" sheet="1" objects="1" scenarios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P73">
    <cfRule type="containsText" dxfId="5" priority="1" operator="containsText" text="4">
      <formula>NOT(ISERROR(SEARCH("4",P73)))</formula>
    </cfRule>
    <cfRule type="containsText" dxfId="4" priority="2" operator="containsText" text="2">
      <formula>NOT(ISERROR(SEARCH("2",P73)))</formula>
    </cfRule>
    <cfRule type="containsText" dxfId="3" priority="3" operator="containsText" text="1">
      <formula>NOT(ISERROR(SEARCH("1",P73)))</formula>
    </cfRule>
  </conditionalFormatting>
  <conditionalFormatting sqref="J71:J80 L71:L80 N71:N80 P71">
    <cfRule type="cellIs" dxfId="2" priority="76" stopIfTrue="1" operator="equal">
      <formula>1</formula>
    </cfRule>
    <cfRule type="cellIs" dxfId="1" priority="77" stopIfTrue="1" operator="equal">
      <formula>2</formula>
    </cfRule>
    <cfRule type="cellIs" dxfId="0" priority="78" stopIfTrue="1" operator="equal">
      <formula>4</formula>
    </cfRule>
  </conditionalFormatting>
  <dataValidations count="2">
    <dataValidation type="list" allowBlank="1" showInputMessage="1" showErrorMessage="1" prompt="0 - 정상_x000a_1 - 경정비 (15분 이하)_x000a_2 - 중정비 (15분 초과)_x000a_4 - 고장" sqref="J71:J80 L71:L80 N71:N80 P71" xr:uid="{00000000-0002-0000-0000-000000000000}">
      <formula1>$M$70:$P$70</formula1>
    </dataValidation>
    <dataValidation type="list" showInputMessage="1" showErrorMessage="1" sqref="N82" xr:uid="{00000000-0002-0000-0000-000001000000}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keaton03</cp:lastModifiedBy>
  <cp:lastPrinted>2024-03-05T14:50:54Z</cp:lastPrinted>
  <dcterms:created xsi:type="dcterms:W3CDTF">2024-02-29T07:36:25Z</dcterms:created>
  <dcterms:modified xsi:type="dcterms:W3CDTF">2024-03-07T14:41:41Z</dcterms:modified>
</cp:coreProperties>
</file>