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J18" i="1" l="1"/>
  <c r="I18" i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<sst xmlns="http://schemas.openxmlformats.org/spreadsheetml/2006/main" count="215" uniqueCount="200">
  <si>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</si>
  <si>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</si>
  <si>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</si>
  <si>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</si>
  <si>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</si>
  <si>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</si>
  <si>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</si>
  <si>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</si>
  <si>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</si>
  <si>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</si>
  <si>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</si>
  <si>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</si>
  <si>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</si>
  <si>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</si>
  <si>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</si>
  <si>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</si>
  <si>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</si>
  <si>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</si>
  <si>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</si>
  <si>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</si>
  <si>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</si>
  <si>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</si>
  <si>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</si>
  <si>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</si>
  <si>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</si>
  <si>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</si>
  <si>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</si>
  <si>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</si>
  <si>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</si>
  <si>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</si>
  <si>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</si>
  <si>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</si>
  <si>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</si>
  <si>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</si>
  <si>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</si>
  <si>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</si>
  <si>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</si>
  <si>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</si>
  <si>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</si>
  <si>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</si>
  <si>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</si>
  <si>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</si>
  <si>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</si>
  <si>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</si>
  <si>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</si>
  <si>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</si>
  <si>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</si>
  <si>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</si>
  <si>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</si>
  <si>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</si>
  <si>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</si>
  <si>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</si>
  <si>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</si>
  <si>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</si>
  <si>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</si>
  <si>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</si>
  <si>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</si>
  <si>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</si>
  <si>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</si>
  <si>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</si>
  <si>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</si>
  <si>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</si>
  <si>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</si>
  <si>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</si>
  <si>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</si>
  <si>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</si>
  <si>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</si>
  <si>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</si>
  <si>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</si>
  <si>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</si>
  <si>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</si>
  <si>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</si>
  <si>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</si>
  <si>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</si>
  <si>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</si>
  <si>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</si>
  <si>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</si>
  <si>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</si>
  <si>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</si>
  <si>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</si>
  <si>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</si>
  <si>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</si>
  <si>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</si>
  <si>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</si>
  <si>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</si>
  <si>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</si>
  <si>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</si>
  <si>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</si>
  <si>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</si>
  <si>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</si>
  <si>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</si>
  <si>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</si>
  <si>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</si>
  <si>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</si>
  <si>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</si>
  <si>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</si>
  <si>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</si>
  <si>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</si>
  <si>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</si>
  <si>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</si>
  <si>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</si>
  <si>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</si>
  <si>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</si>
  <si>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</si>
  <si>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</si>
  <si>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</si>
  <si>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</si>
  <si>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</si>
  <si>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</si>
  <si>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</si>
  <si>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</si>
  <si>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</si>
  <si>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</si>
  <si>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</si>
  <si>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</si>
  <si>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</si>
  <si>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</si>
  <si>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</si>
  <si>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</si>
  <si>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</si>
  <si>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</si>
  <si>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</si>
  <si>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</si>
  <si>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</si>
  <si>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</si>
  <si>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</si>
  <si>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</si>
  <si>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</si>
  <si>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</si>
  <si>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</si>
  <si>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</si>
  <si>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</si>
  <si>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</si>
  <si>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</si>
  <si>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</si>
  <si>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</si>
  <si>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</si>
  <si>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</si>
  <si>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</si>
  <si>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</si>
  <si>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</si>
  <si>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</si>
  <si>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</si>
  <si>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</si>
  <si>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</si>
  <si>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</si>
  <si>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</si>
  <si>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</si>
  <si>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</si>
  <si>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</si>
  <si>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</si>
  <si>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</si>
  <si>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</si>
  <si>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</si>
  <si>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</si>
  <si>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</si>
  <si>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</si>
  <si>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</si>
  <si>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</si>
  <si>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</si>
  <si>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</si>
  <si>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</si>
  <si>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</si>
  <si>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</si>
  <si>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</si>
  <si>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</si>
  <si>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</si>
  <si>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</si>
  <si>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</si>
  <si>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</si>
  <si>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</si>
  <si>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</si>
  <si>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</si>
  <si>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</si>
  <si>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</si>
  <si>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</si>
  <si>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</si>
  <si>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</si>
  <si>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</si>
  <si>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</si>
  <si>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</si>
  <si>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</si>
  <si>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</si>
  <si>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</si>
  <si>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TMT</t>
    <phoneticPr fontId="3" type="noConversion"/>
  </si>
  <si>
    <t>KAMP</t>
    <phoneticPr fontId="3" type="noConversion"/>
  </si>
  <si>
    <t>ALL</t>
    <phoneticPr fontId="3" type="noConversion"/>
  </si>
  <si>
    <t>1) 관측실  O2 측정노드 켜지지 않음.</t>
    <phoneticPr fontId="3" type="noConversion"/>
  </si>
  <si>
    <t>S</t>
    <phoneticPr fontId="3" type="noConversion"/>
  </si>
  <si>
    <t>DIR-KSP</t>
    <phoneticPr fontId="3" type="noConversion"/>
  </si>
  <si>
    <t>OBS</t>
    <phoneticPr fontId="4" type="noConversion"/>
  </si>
  <si>
    <t>20s/25k 35s/30k 50s/50k</t>
    <phoneticPr fontId="3" type="noConversion"/>
  </si>
  <si>
    <t>20s/20k 35s/25k 50s/25k</t>
    <phoneticPr fontId="3" type="noConversion"/>
  </si>
  <si>
    <t>M_002515:K</t>
    <phoneticPr fontId="3" type="noConversion"/>
  </si>
  <si>
    <t>M_002516</t>
    <phoneticPr fontId="3" type="noConversion"/>
  </si>
  <si>
    <t>M_002517:K</t>
    <phoneticPr fontId="3" type="noConversion"/>
  </si>
  <si>
    <t>E</t>
    <phoneticPr fontId="3" type="noConversion"/>
  </si>
  <si>
    <t>60s/4k 45s/4k 30s/4k</t>
    <phoneticPr fontId="3" type="noConversion"/>
  </si>
  <si>
    <t>N</t>
    <phoneticPr fontId="3" type="noConversion"/>
  </si>
  <si>
    <t>60s/3k 45s/3k 30s/3k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</si>
</sst>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P16" sqref="P16:P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45976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100</v>
      </c>
      <c r="M3" s="200"/>
      <c r="N3" s="32" t="s">
        <v>3</v>
      </c>
      <c r="O3" s="200">
        <f>(P31-P33)/P31*100</f>
        <v>100</v>
      </c>
      <c r="P3" s="200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4">
        <v>0.75</v>
      </c>
      <c r="D9" s="120">
        <v>2.4</v>
      </c>
      <c r="E9" s="120">
        <v>10.3</v>
      </c>
      <c r="F9" s="120">
        <v>44</v>
      </c>
      <c r="G9" s="121" t="s">
        <v>188</v>
      </c>
      <c r="H9" s="120">
        <v>6.1</v>
      </c>
      <c r="I9" s="121">
        <v>16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4">
        <v>0.9375</v>
      </c>
      <c r="D10" s="120">
        <v>2</v>
      </c>
      <c r="E10" s="120">
        <v>6.6</v>
      </c>
      <c r="F10" s="120">
        <v>71</v>
      </c>
      <c r="G10" s="121" t="s">
        <v>196</v>
      </c>
      <c r="H10" s="120">
        <v>4.9000000000000004</v>
      </c>
      <c r="I10" s="128"/>
      <c r="J10" s="12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2">
        <v>0.12291666666666667</v>
      </c>
      <c r="D11" s="130">
        <v>1.8</v>
      </c>
      <c r="E11" s="130">
        <v>3.9</v>
      </c>
      <c r="F11" s="130">
        <v>82</v>
      </c>
      <c r="G11" s="121" t="s">
        <v>198</v>
      </c>
      <c r="H11" s="120">
        <v>2.9</v>
      </c>
      <c r="I11" s="131"/>
      <c r="J11" s="122">
        <f>IF(L11, 1, 0) + IF(M11, 2, 0) + IF(N11, 4, 0) + IF(O11, 8, 0) + IF(P11, 16, 0)</f>
        <v>5</v>
      </c>
      <c r="K11" s="78" t="b">
        <v>0</v>
      </c>
      <c r="L11" s="78" t="b">
        <v>1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23.372916666666665</v>
      </c>
      <c r="D12" s="11">
        <f>AVERAGE(D9:D11)</f>
        <v>2.0666666666666669</v>
      </c>
      <c r="E12" s="11">
        <f>AVERAGE(E9:E11)</f>
        <v>6.9333333333333327</v>
      </c>
      <c r="F12" s="12">
        <f>AVERAGE(F9:F11)</f>
        <v>65.666666666666671</v>
      </c>
      <c r="G12" s="13"/>
      <c r="H12" s="14">
        <f>AVERAGE(H9:H11)</f>
        <v>4.6333333333333337</v>
      </c>
      <c r="I12" s="15"/>
      <c r="J12" s="16">
        <f>AVERAGE(J9:J11)</f>
        <v>2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190</v>
      </c>
      <c r="D16" s="125" t="s">
        <v>174</v>
      </c>
      <c r="E16" s="121" t="s">
        <v>180</v>
      </c>
      <c r="F16" s="121" t="s">
        <v>183</v>
      </c>
      <c r="G16" s="121" t="s">
        <v>189</v>
      </c>
      <c r="H16" s="121" t="s">
        <v>185</v>
      </c>
      <c r="I16" s="121" t="s">
        <v>184</v>
      </c>
      <c r="J16" s="121" t="s">
        <v>186</v>
      </c>
      <c r="K16" s="93"/>
      <c r="L16" s="93"/>
      <c r="M16" s="93"/>
      <c r="N16" s="93"/>
      <c r="O16" s="93"/>
      <c r="P16" s="121" t="s">
        <v>173</v>
      </c>
    </row>
    <row r="17" spans="1:16" s="75" customFormat="1" ht="14.1" customHeight="1" x14ac:dyDescent="0.25">
      <c r="A17" s="31"/>
      <c r="B17" s="21" t="s">
        <v>41</v>
      </c>
      <c r="C17" s="124">
        <v>0.72430555555555554</v>
      </c>
      <c r="D17" s="124">
        <v>0.72638888888888886</v>
      </c>
      <c r="E17" s="124">
        <v>0.76180555555555562</v>
      </c>
      <c r="F17" s="124">
        <v>0.78611111111111109</v>
      </c>
      <c r="G17" s="124">
        <v>0.86944444444444446</v>
      </c>
      <c r="H17" s="124">
        <v>2.013888888888889E-2</v>
      </c>
      <c r="I17" s="124">
        <v>8.3333333333333329E-2</v>
      </c>
      <c r="J17" s="124">
        <v>0.10208333333333335</v>
      </c>
      <c r="K17" s="92"/>
      <c r="L17" s="92"/>
      <c r="M17" s="92"/>
      <c r="N17" s="92"/>
      <c r="O17" s="92"/>
      <c r="P17" s="124">
        <v>0.11944444444444445</v>
      </c>
    </row>
    <row r="18" spans="1:16" s="75" customFormat="1" ht="14.1" customHeight="1" x14ac:dyDescent="0.25">
      <c r="A18" s="31"/>
      <c r="B18" s="21" t="s">
        <v>42</v>
      </c>
      <c r="C18" s="121">
        <v>2498</v>
      </c>
      <c r="D18" s="121">
        <f>C18+1</f>
        <v>2499</v>
      </c>
      <c r="E18" s="121">
        <f>D19+1</f>
        <v>2510</v>
      </c>
      <c r="F18" s="121">
        <f t="shared" ref="F18" si="0">E19+1</f>
        <v>2520</v>
      </c>
      <c r="G18" s="121">
        <f>F19+1</f>
        <v>2575</v>
      </c>
      <c r="H18" s="121">
        <f>G19+1</f>
        <v>2669</v>
      </c>
      <c r="I18" s="121">
        <f>H19+1</f>
        <v>2707</v>
      </c>
      <c r="J18" s="121">
        <f>I19+1</f>
        <v>2719</v>
      </c>
      <c r="K18" s="93"/>
      <c r="L18" s="93"/>
      <c r="M18" s="93"/>
      <c r="N18" s="93"/>
      <c r="O18" s="93"/>
      <c r="P18" s="121">
        <f>MAX(C18:O19)+1</f>
        <v>2730</v>
      </c>
    </row>
    <row r="19" spans="1:16" s="75" customFormat="1" ht="14.1" customHeight="1" thickBot="1" x14ac:dyDescent="0.3">
      <c r="A19" s="31"/>
      <c r="B19" s="9" t="s">
        <v>43</v>
      </c>
      <c r="C19" s="80"/>
      <c r="D19" s="121">
        <v>2509</v>
      </c>
      <c r="E19" s="127">
        <v>2519</v>
      </c>
      <c r="F19" s="127">
        <v>2574</v>
      </c>
      <c r="G19" s="127">
        <v>2668</v>
      </c>
      <c r="H19" s="127">
        <v>2706</v>
      </c>
      <c r="I19" s="127">
        <v>2718</v>
      </c>
      <c r="J19" s="127">
        <v>2729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10</v>
      </c>
      <c r="F20" s="99">
        <f t="shared" si="1"/>
        <v>55</v>
      </c>
      <c r="G20" s="99">
        <f t="shared" si="1"/>
        <v>94</v>
      </c>
      <c r="H20" s="85">
        <f t="shared" si="1"/>
        <v>38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1" t="s">
        <v>21</v>
      </c>
      <c r="D22" s="21" t="s">
        <v>23</v>
      </c>
      <c r="E22" s="21" t="s">
        <v>46</v>
      </c>
      <c r="F22" s="206" t="s">
        <v>47</v>
      </c>
      <c r="G22" s="206"/>
      <c r="H22" s="206"/>
      <c r="I22" s="206"/>
      <c r="J22" s="21" t="s">
        <v>21</v>
      </c>
      <c r="K22" s="21" t="s">
        <v>23</v>
      </c>
      <c r="L22" s="21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24">
        <v>0.7402777777777777</v>
      </c>
      <c r="D23" s="124">
        <v>0.74375000000000002</v>
      </c>
      <c r="E23" s="121" t="s">
        <v>175</v>
      </c>
      <c r="F23" s="207" t="s">
        <v>191</v>
      </c>
      <c r="G23" s="208"/>
      <c r="H23" s="208"/>
      <c r="I23" s="209"/>
      <c r="J23" s="124">
        <v>0.10208333333333335</v>
      </c>
      <c r="K23" s="124">
        <v>0.10694444444444444</v>
      </c>
      <c r="L23" s="121" t="s">
        <v>181</v>
      </c>
      <c r="M23" s="207" t="s">
        <v>197</v>
      </c>
      <c r="N23" s="208"/>
      <c r="O23" s="208"/>
      <c r="P23" s="209"/>
    </row>
    <row r="24" spans="1:16" ht="13.5" customHeight="1" x14ac:dyDescent="0.25">
      <c r="B24" s="205"/>
      <c r="C24" s="126"/>
      <c r="D24" s="126"/>
      <c r="E24" s="121" t="s">
        <v>172</v>
      </c>
      <c r="F24" s="204" t="s">
        <v>177</v>
      </c>
      <c r="G24" s="204"/>
      <c r="H24" s="204"/>
      <c r="I24" s="204"/>
      <c r="J24" s="126"/>
      <c r="K24" s="126"/>
      <c r="L24" s="121" t="s">
        <v>182</v>
      </c>
      <c r="M24" s="204" t="s">
        <v>177</v>
      </c>
      <c r="N24" s="204"/>
      <c r="O24" s="204"/>
      <c r="P24" s="204"/>
    </row>
    <row r="25" spans="1:16" ht="13.5" customHeight="1" x14ac:dyDescent="0.25">
      <c r="B25" s="205"/>
      <c r="C25" s="124">
        <v>0.74375000000000002</v>
      </c>
      <c r="D25" s="124">
        <v>0.74861111111111101</v>
      </c>
      <c r="E25" s="121" t="s">
        <v>179</v>
      </c>
      <c r="F25" s="207" t="s">
        <v>192</v>
      </c>
      <c r="G25" s="208"/>
      <c r="H25" s="208"/>
      <c r="I25" s="209"/>
      <c r="J25" s="124">
        <v>0.10694444444444444</v>
      </c>
      <c r="K25" s="124">
        <v>0.1111111111111111</v>
      </c>
      <c r="L25" s="121" t="s">
        <v>172</v>
      </c>
      <c r="M25" s="207" t="s">
        <v>199</v>
      </c>
      <c r="N25" s="208"/>
      <c r="O25" s="208"/>
      <c r="P25" s="209"/>
    </row>
    <row r="26" spans="1:16" ht="13.5" customHeight="1" x14ac:dyDescent="0.25">
      <c r="B26" s="205"/>
      <c r="C26" s="126"/>
      <c r="D26" s="126"/>
      <c r="E26" s="121" t="s">
        <v>176</v>
      </c>
      <c r="F26" s="204" t="s">
        <v>177</v>
      </c>
      <c r="G26" s="204"/>
      <c r="H26" s="204"/>
      <c r="I26" s="204"/>
      <c r="J26" s="126"/>
      <c r="K26" s="126"/>
      <c r="L26" s="121" t="s">
        <v>175</v>
      </c>
      <c r="M26" s="204" t="s">
        <v>177</v>
      </c>
      <c r="N26" s="204"/>
      <c r="O26" s="204"/>
      <c r="P26" s="20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7" t="s">
        <v>48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119"/>
      <c r="L30" s="118"/>
      <c r="M30" s="118"/>
      <c r="N30" s="118">
        <v>0.15069444444444444</v>
      </c>
      <c r="O30" s="223"/>
      <c r="P30" s="100">
        <f>SUM(C30:J30,L30:N30)</f>
        <v>0.29652777777777772</v>
      </c>
    </row>
    <row r="31" spans="1:16" ht="14.1" customHeight="1" x14ac:dyDescent="0.25">
      <c r="B31" s="22" t="s">
        <v>167</v>
      </c>
      <c r="C31" s="111"/>
      <c r="D31" s="129">
        <v>0.23402777777777781</v>
      </c>
      <c r="E31" s="129">
        <v>6.25E-2</v>
      </c>
      <c r="F31" s="102"/>
      <c r="G31" s="102"/>
      <c r="H31" s="102"/>
      <c r="I31" s="102"/>
      <c r="J31" s="102"/>
      <c r="K31" s="129">
        <v>4.7222222222222221E-2</v>
      </c>
      <c r="L31" s="102"/>
      <c r="M31" s="102"/>
      <c r="N31" s="102"/>
      <c r="O31" s="103"/>
      <c r="P31" s="100">
        <f>SUM(C31:N31)</f>
        <v>0.34375000000000006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3">
        <f t="shared" ref="D34:P34" si="3">D31-D32-D33</f>
        <v>0.23402777777777781</v>
      </c>
      <c r="E34" s="95">
        <f t="shared" si="3"/>
        <v>6.25E-2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4.7222222222222221E-2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0.34375000000000006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65</v>
      </c>
      <c r="C36" s="193" t="s">
        <v>193</v>
      </c>
      <c r="D36" s="194"/>
      <c r="E36" s="193" t="s">
        <v>194</v>
      </c>
      <c r="F36" s="194"/>
      <c r="G36" s="193" t="s">
        <v>195</v>
      </c>
      <c r="H36" s="194"/>
      <c r="I36" s="195"/>
      <c r="J36" s="196"/>
      <c r="K36" s="195"/>
      <c r="L36" s="196"/>
      <c r="M36" s="195"/>
      <c r="N36" s="196"/>
      <c r="O36" s="187"/>
      <c r="P36" s="187"/>
    </row>
    <row r="37" spans="2:16" ht="18" customHeight="1" x14ac:dyDescent="0.25">
      <c r="B37" s="190"/>
      <c r="C37" s="210"/>
      <c r="D37" s="210"/>
      <c r="E37" s="188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8"/>
      <c r="F38" s="187"/>
      <c r="G38" s="188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8"/>
      <c r="F39" s="187"/>
      <c r="G39" s="192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164</v>
      </c>
      <c r="C53" s="166"/>
      <c r="D53" s="90"/>
      <c r="E53" s="90"/>
      <c r="F53" s="90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163</v>
      </c>
      <c r="C54" s="168"/>
      <c r="D54" s="168"/>
      <c r="E54" s="168"/>
      <c r="F54" s="90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67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69</v>
      </c>
      <c r="O57" s="148"/>
      <c r="P57" s="151"/>
    </row>
    <row r="58" spans="2:16" ht="17.100000000000001" customHeight="1" x14ac:dyDescent="0.25">
      <c r="B58" s="152" t="s">
        <v>70</v>
      </c>
      <c r="C58" s="153"/>
      <c r="D58" s="154"/>
      <c r="E58" s="152" t="s">
        <v>71</v>
      </c>
      <c r="F58" s="153"/>
      <c r="G58" s="154"/>
      <c r="H58" s="153" t="s">
        <v>72</v>
      </c>
      <c r="I58" s="153"/>
      <c r="J58" s="153"/>
      <c r="K58" s="155" t="s">
        <v>73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74</v>
      </c>
      <c r="C59" s="135"/>
      <c r="D59" s="29" t="b">
        <v>1</v>
      </c>
      <c r="E59" s="134" t="s">
        <v>75</v>
      </c>
      <c r="F59" s="135"/>
      <c r="G59" s="29" t="b">
        <v>1</v>
      </c>
      <c r="H59" s="142" t="s">
        <v>76</v>
      </c>
      <c r="I59" s="135"/>
      <c r="J59" s="29" t="b">
        <v>1</v>
      </c>
      <c r="K59" s="142" t="s">
        <v>77</v>
      </c>
      <c r="L59" s="135"/>
      <c r="M59" s="29" t="b">
        <v>1</v>
      </c>
      <c r="N59" s="143" t="s">
        <v>78</v>
      </c>
      <c r="O59" s="135"/>
      <c r="P59" s="29" t="b">
        <v>1</v>
      </c>
    </row>
    <row r="60" spans="2:16" ht="20.100000000000001" customHeight="1" x14ac:dyDescent="0.25">
      <c r="B60" s="134" t="s">
        <v>79</v>
      </c>
      <c r="C60" s="135"/>
      <c r="D60" s="29" t="b">
        <v>1</v>
      </c>
      <c r="E60" s="134" t="s">
        <v>80</v>
      </c>
      <c r="F60" s="135"/>
      <c r="G60" s="29" t="b">
        <v>1</v>
      </c>
      <c r="H60" s="142" t="s">
        <v>81</v>
      </c>
      <c r="I60" s="135"/>
      <c r="J60" s="29" t="b">
        <v>1</v>
      </c>
      <c r="K60" s="142" t="s">
        <v>82</v>
      </c>
      <c r="L60" s="135"/>
      <c r="M60" s="29" t="b">
        <v>1</v>
      </c>
      <c r="N60" s="143" t="s">
        <v>83</v>
      </c>
      <c r="O60" s="135"/>
      <c r="P60" s="29" t="b">
        <v>1</v>
      </c>
    </row>
    <row r="61" spans="2:16" ht="20.100000000000001" customHeight="1" x14ac:dyDescent="0.25">
      <c r="B61" s="134" t="s">
        <v>84</v>
      </c>
      <c r="C61" s="135"/>
      <c r="D61" s="29" t="b">
        <v>1</v>
      </c>
      <c r="E61" s="134" t="s">
        <v>85</v>
      </c>
      <c r="F61" s="135"/>
      <c r="G61" s="29" t="b">
        <v>1</v>
      </c>
      <c r="H61" s="142" t="s">
        <v>86</v>
      </c>
      <c r="I61" s="135"/>
      <c r="J61" s="29" t="b">
        <v>1</v>
      </c>
      <c r="K61" s="142" t="s">
        <v>87</v>
      </c>
      <c r="L61" s="135"/>
      <c r="M61" s="29" t="b">
        <v>1</v>
      </c>
      <c r="N61" s="143" t="s">
        <v>88</v>
      </c>
      <c r="O61" s="135"/>
      <c r="P61" s="29" t="b">
        <v>1</v>
      </c>
    </row>
    <row r="62" spans="2:16" ht="20.100000000000001" customHeight="1" x14ac:dyDescent="0.25">
      <c r="B62" s="142" t="s">
        <v>86</v>
      </c>
      <c r="C62" s="135"/>
      <c r="D62" s="29" t="b">
        <v>1</v>
      </c>
      <c r="E62" s="134" t="s">
        <v>89</v>
      </c>
      <c r="F62" s="135"/>
      <c r="G62" s="29" t="b">
        <v>1</v>
      </c>
      <c r="H62" s="142" t="s">
        <v>90</v>
      </c>
      <c r="I62" s="135"/>
      <c r="J62" s="29" t="b">
        <v>0</v>
      </c>
      <c r="K62" s="142" t="s">
        <v>91</v>
      </c>
      <c r="L62" s="135"/>
      <c r="M62" s="29" t="b">
        <v>1</v>
      </c>
      <c r="N62" s="143" t="s">
        <v>81</v>
      </c>
      <c r="O62" s="135"/>
      <c r="P62" s="29" t="b">
        <v>1</v>
      </c>
    </row>
    <row r="63" spans="2:16" ht="20.100000000000001" customHeight="1" x14ac:dyDescent="0.25">
      <c r="B63" s="142" t="s">
        <v>92</v>
      </c>
      <c r="C63" s="135"/>
      <c r="D63" s="29" t="b">
        <v>1</v>
      </c>
      <c r="E63" s="134" t="s">
        <v>93</v>
      </c>
      <c r="F63" s="135"/>
      <c r="G63" s="29" t="b">
        <v>1</v>
      </c>
      <c r="H63" s="34"/>
      <c r="I63" s="35"/>
      <c r="J63" s="36"/>
      <c r="K63" s="142" t="s">
        <v>94</v>
      </c>
      <c r="L63" s="135"/>
      <c r="M63" s="29" t="b">
        <v>1</v>
      </c>
      <c r="N63" s="143" t="s">
        <v>162</v>
      </c>
      <c r="O63" s="135"/>
      <c r="P63" s="29" t="b">
        <v>1</v>
      </c>
    </row>
    <row r="64" spans="2:16" ht="20.100000000000001" customHeight="1" x14ac:dyDescent="0.25">
      <c r="B64" s="142" t="s">
        <v>95</v>
      </c>
      <c r="C64" s="135"/>
      <c r="D64" s="29" t="b">
        <v>0</v>
      </c>
      <c r="E64" s="134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-152.5</v>
      </c>
      <c r="D72" s="113">
        <v>-155.9</v>
      </c>
      <c r="E72" s="73" t="s">
        <v>116</v>
      </c>
      <c r="F72" s="113">
        <v>21.7</v>
      </c>
      <c r="G72" s="113">
        <v>19.3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-128.80000000000001</v>
      </c>
      <c r="D73" s="113">
        <v>-132.80000000000001</v>
      </c>
      <c r="E73" s="74" t="s">
        <v>120</v>
      </c>
      <c r="F73" s="115">
        <v>24.7</v>
      </c>
      <c r="G73" s="115">
        <v>33.1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-210.2</v>
      </c>
      <c r="D74" s="113">
        <v>-212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-108.9</v>
      </c>
      <c r="D75" s="113">
        <v>-113.6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25.8</v>
      </c>
      <c r="D76" s="113">
        <v>22.6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30.4</v>
      </c>
      <c r="D77" s="113">
        <v>26.3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22.6</v>
      </c>
      <c r="D78" s="113">
        <v>19.600000000000001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23.4</v>
      </c>
      <c r="D79" s="113">
        <v>20.399999999999999</v>
      </c>
      <c r="E79" s="73" t="s">
        <v>150</v>
      </c>
      <c r="F79" s="113">
        <v>20.6</v>
      </c>
      <c r="G79" s="113">
        <v>7.3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4.5500000000000001E-5</v>
      </c>
      <c r="D80" s="114">
        <v>4.9599999999999999E-5</v>
      </c>
      <c r="E80" s="74" t="s">
        <v>155</v>
      </c>
      <c r="F80" s="115">
        <v>25.6</v>
      </c>
      <c r="G80" s="115">
        <v>87.3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159</v>
      </c>
      <c r="C84" s="201"/>
    </row>
    <row r="85" spans="2:16" ht="15" customHeight="1" x14ac:dyDescent="0.25">
      <c r="B85" s="178" t="s">
        <v>187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2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2025-11-16T02:57:12Z</dcterms:modified>
</cp:coreProperties>
</file>