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1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E18" i="1" l="1"/>
  <c r="F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<sst xmlns="http://schemas.openxmlformats.org/spreadsheetml/2006/main" count="213" uniqueCount="194">
  <si>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</si>
  <si>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</si>
  <si>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</si>
  <si>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</si>
  <si>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</si>
  <si>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</si>
  <si>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</si>
  <si>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</si>
  <si>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</si>
  <si>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</si>
  <si>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</si>
  <si>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</si>
  <si>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</si>
  <si>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</si>
  <si>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</si>
  <si>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</si>
  <si>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</si>
  <si>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</si>
  <si>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</si>
  <si>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</si>
  <si>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</si>
  <si>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</si>
  <si>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</si>
  <si>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</si>
  <si>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</si>
  <si>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</si>
  <si>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</si>
  <si>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</si>
  <si>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</si>
  <si>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</si>
  <si>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</si>
  <si>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</si>
  <si>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</si>
  <si>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</si>
  <si>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</si>
  <si>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</si>
  <si>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</si>
  <si>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</si>
  <si>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</si>
  <si>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</si>
  <si>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</si>
  <si>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</si>
  <si>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</si>
  <si>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</si>
  <si>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</si>
  <si>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</si>
  <si>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</si>
  <si>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</si>
  <si>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</si>
  <si>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</si>
  <si>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</si>
  <si>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</si>
  <si>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</si>
  <si>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</si>
  <si>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</si>
  <si>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</si>
  <si>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</si>
  <si>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</si>
  <si>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</si>
  <si>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</si>
  <si>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</si>
  <si>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</si>
  <si>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</si>
  <si>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</si>
  <si>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</si>
  <si>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</si>
  <si>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</si>
  <si>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</si>
  <si>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</si>
  <si>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</si>
  <si>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</si>
  <si>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</si>
  <si>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</si>
  <si>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</si>
  <si>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</si>
  <si>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</si>
  <si>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</si>
  <si>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</si>
  <si>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</si>
  <si>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</si>
  <si>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</si>
  <si>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</si>
  <si>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</si>
  <si>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</si>
  <si>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</si>
  <si>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</si>
  <si>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</si>
  <si>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</si>
  <si>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</si>
  <si>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</si>
  <si>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</si>
  <si>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</si>
  <si>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</si>
  <si>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</si>
  <si>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</si>
  <si>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</si>
  <si>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</si>
  <si>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</si>
  <si>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</si>
  <si>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</si>
  <si>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</si>
  <si>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</si>
  <si>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</si>
  <si>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</si>
  <si>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</si>
  <si>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</si>
  <si>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</si>
  <si>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</si>
  <si>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</si>
  <si>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</si>
  <si>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</si>
  <si>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</si>
  <si>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</si>
  <si>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</si>
  <si>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</si>
  <si>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</si>
  <si>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</si>
  <si>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</si>
  <si>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</si>
  <si>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</si>
  <si>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</si>
  <si>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</si>
  <si>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</si>
  <si>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</si>
  <si>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</si>
  <si>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</si>
  <si>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</si>
  <si>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</si>
  <si>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</si>
  <si>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</si>
  <si>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</si>
  <si>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</si>
  <si>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</si>
  <si>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</si>
  <si>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</si>
  <si>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</si>
  <si>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</si>
  <si>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</si>
  <si>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</si>
  <si>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</si>
  <si>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</si>
  <si>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</si>
  <si>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</si>
  <si>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</si>
  <si>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</si>
  <si>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</si>
  <si>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</si>
  <si>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</si>
  <si>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</si>
  <si>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</si>
  <si>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</si>
  <si>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</si>
  <si>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</si>
  <si>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</si>
  <si>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</si>
  <si>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</si>
  <si>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</si>
  <si>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</si>
  <si>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</si>
  <si>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</si>
  <si>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</si>
  <si>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</si>
  <si>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</si>
  <si>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</si>
  <si>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</si>
  <si>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</si>
  <si>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</si>
  <si>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</si>
  <si>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</si>
  <si>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</si>
  <si>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</si>
  <si>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</si>
  <si>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</si>
  <si>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</si>
  <si>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</si>
  <si>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</si>
  <si>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</si>
  <si>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</si>
  <si>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</si>
  <si>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I</t>
    <phoneticPr fontId="4" type="noConversion"/>
  </si>
  <si>
    <t>B</t>
    <phoneticPr fontId="4" type="noConversion"/>
  </si>
  <si>
    <t>TMT</t>
    <phoneticPr fontId="3" type="noConversion"/>
  </si>
  <si>
    <t>1) 방풍막 연결</t>
    <phoneticPr fontId="3" type="noConversion"/>
  </si>
  <si>
    <t xml:space="preserve"> /  /  /  /</t>
    <phoneticPr fontId="3" type="noConversion"/>
  </si>
  <si>
    <t>ENG-KSP</t>
    <phoneticPr fontId="3" type="noConversion"/>
  </si>
  <si>
    <t>ALL</t>
    <phoneticPr fontId="3" type="noConversion"/>
  </si>
  <si>
    <t>윤지훈</t>
    <phoneticPr fontId="3" type="noConversion"/>
  </si>
  <si>
    <t>W</t>
    <phoneticPr fontId="3" type="noConversion"/>
  </si>
  <si>
    <t>ALL</t>
    <phoneticPr fontId="3" type="noConversion"/>
  </si>
  <si>
    <t>20s/42k 35s/50k 50s/45k</t>
    <phoneticPr fontId="3" type="noConversion"/>
  </si>
  <si>
    <t>20s/65k 35s/65k 56s/65k</t>
    <phoneticPr fontId="3" type="noConversion"/>
  </si>
  <si>
    <t>M_000615-000616:N</t>
    <phoneticPr fontId="3" type="noConversion"/>
  </si>
  <si>
    <t>M_000673:M,N,K,T</t>
    <phoneticPr fontId="3" type="noConversion"/>
  </si>
  <si>
    <t>1)23:28 고습과 짙은 구름으로 관측대기. 대기중 플랫촬영 및 주경청소 수행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</si>
</sst>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8"/>
      <color rgb="FFFF0000"/>
      <name val="맑은 고딕"/>
      <family val="2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54" fillId="0" borderId="26" xfId="0" applyFont="1" applyBorder="1" applyAlignment="1" applyProtection="1">
      <alignment horizontal="left" vertical="center"/>
      <protection locked="0"/>
    </xf>
    <xf numFmtId="0" fontId="54" fillId="0" borderId="0" xfId="0" applyFont="1" applyBorder="1" applyAlignment="1" applyProtection="1">
      <alignment horizontal="left" vertical="center"/>
      <protection locked="0"/>
    </xf>
    <xf numFmtId="0" fontId="54" fillId="0" borderId="27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78" fontId="40" fillId="2" borderId="1" xfId="0" applyNumberFormat="1" applyFont="1" applyFill="1" applyBorder="1" applyAlignment="1" applyProtection="1">
      <alignment horizontal="center" vertical="center"/>
      <protection locked="0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34" fillId="0" borderId="2" xfId="0" applyFont="1" applyBorder="1" applyProtection="1">
      <alignment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5" zoomScale="130" zoomScaleNormal="130" workbookViewId="0">
      <selection activeCell="D7" sqref="D7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45967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66.31578947368422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186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17">
        <v>0.75</v>
      </c>
      <c r="D9" s="221"/>
      <c r="E9" s="121">
        <v>16.2</v>
      </c>
      <c r="F9" s="121">
        <v>49</v>
      </c>
      <c r="G9" s="118" t="s">
        <v>187</v>
      </c>
      <c r="H9" s="121">
        <v>3.4</v>
      </c>
      <c r="I9" s="118">
        <v>97</v>
      </c>
      <c r="J9" s="122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17">
        <v>0.9375</v>
      </c>
      <c r="D10" s="121">
        <v>1.9</v>
      </c>
      <c r="E10" s="121">
        <v>8.6999999999999993</v>
      </c>
      <c r="F10" s="121">
        <v>84</v>
      </c>
      <c r="G10" s="118" t="s">
        <v>187</v>
      </c>
      <c r="H10" s="121">
        <v>5.6</v>
      </c>
      <c r="I10" s="226"/>
      <c r="J10" s="122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0">
        <v>0.12152777777777778</v>
      </c>
      <c r="D11" s="222"/>
      <c r="E11" s="228">
        <v>6.8</v>
      </c>
      <c r="F11" s="228">
        <v>89</v>
      </c>
      <c r="G11" s="118" t="s">
        <v>187</v>
      </c>
      <c r="H11" s="121">
        <v>5.8</v>
      </c>
      <c r="I11" s="229"/>
      <c r="J11" s="122">
        <f>IF(L11, 1, 0) + IF(M11, 2, 0) + IF(N11, 4, 0) + IF(O11, 8, 0) + IF(P11, 16, 0)</f>
        <v>12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98">
        <f>(24-C9)+C11</f>
        <v>23.371527777777779</v>
      </c>
      <c r="D12" s="11">
        <f>AVERAGE(D9:D11)</f>
        <v>1.9</v>
      </c>
      <c r="E12" s="11">
        <f>AVERAGE(E9:E11)</f>
        <v>10.566666666666666</v>
      </c>
      <c r="F12" s="12">
        <f>AVERAGE(F9:F11)</f>
        <v>74</v>
      </c>
      <c r="G12" s="13"/>
      <c r="H12" s="14">
        <f>AVERAGE(H9:H11)</f>
        <v>4.9333333333333336</v>
      </c>
      <c r="I12" s="15"/>
      <c r="J12" s="16">
        <f>AVERAGE(J9:J11)</f>
        <v>10.666666666666666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6" t="s">
        <v>173</v>
      </c>
      <c r="D16" s="119" t="s">
        <v>176</v>
      </c>
      <c r="E16" s="118" t="s">
        <v>181</v>
      </c>
      <c r="F16" s="118" t="s">
        <v>184</v>
      </c>
      <c r="G16" s="118" t="s">
        <v>188</v>
      </c>
      <c r="H16" s="118" t="s">
        <v>185</v>
      </c>
      <c r="I16" s="93"/>
      <c r="J16" s="93"/>
      <c r="K16" s="93"/>
      <c r="L16" s="93"/>
      <c r="M16" s="93"/>
      <c r="N16" s="93"/>
      <c r="O16" s="93"/>
      <c r="P16" s="118" t="s">
        <v>175</v>
      </c>
    </row>
    <row r="17" spans="1:16" s="75" customFormat="1" ht="14.1" customHeight="1" x14ac:dyDescent="0.25">
      <c r="A17" s="31"/>
      <c r="B17" s="21" t="s">
        <v>41</v>
      </c>
      <c r="C17" s="117">
        <v>0.71527777777777779</v>
      </c>
      <c r="D17" s="117">
        <v>0.71736111111111101</v>
      </c>
      <c r="E17" s="117">
        <v>0.75486111111111109</v>
      </c>
      <c r="F17" s="117">
        <v>0.77430555555555547</v>
      </c>
      <c r="G17" s="117">
        <v>0.98611111111111116</v>
      </c>
      <c r="H17" s="117">
        <v>0.1076388888888889</v>
      </c>
      <c r="I17" s="92"/>
      <c r="J17" s="92"/>
      <c r="K17" s="92"/>
      <c r="L17" s="92"/>
      <c r="M17" s="92"/>
      <c r="N17" s="92"/>
      <c r="O17" s="92"/>
      <c r="P17" s="117">
        <v>0.11458333333333333</v>
      </c>
    </row>
    <row r="18" spans="1:16" s="75" customFormat="1" ht="14.1" customHeight="1" x14ac:dyDescent="0.25">
      <c r="A18" s="31"/>
      <c r="B18" s="21" t="s">
        <v>42</v>
      </c>
      <c r="C18" s="118">
        <v>536</v>
      </c>
      <c r="D18" s="118">
        <f>C18+1</f>
        <v>537</v>
      </c>
      <c r="E18" s="118">
        <f>D19+1</f>
        <v>548</v>
      </c>
      <c r="F18" s="118">
        <f t="shared" ref="F18" si="0">E19+1</f>
        <v>560</v>
      </c>
      <c r="G18" s="118">
        <f>F19+1</f>
        <v>686</v>
      </c>
      <c r="H18" s="118">
        <f t="shared" ref="H18" si="1">G19+1</f>
        <v>751</v>
      </c>
      <c r="I18" s="93"/>
      <c r="J18" s="93"/>
      <c r="K18" s="93"/>
      <c r="L18" s="93"/>
      <c r="M18" s="93"/>
      <c r="N18" s="93"/>
      <c r="O18" s="93"/>
      <c r="P18" s="118">
        <f>MAX(C18:O19)+1</f>
        <v>756</v>
      </c>
    </row>
    <row r="19" spans="1:16" s="75" customFormat="1" ht="14.1" customHeight="1" thickBot="1" x14ac:dyDescent="0.3">
      <c r="A19" s="31"/>
      <c r="B19" s="9" t="s">
        <v>43</v>
      </c>
      <c r="C19" s="80"/>
      <c r="D19" s="118">
        <v>547</v>
      </c>
      <c r="E19" s="123">
        <v>559</v>
      </c>
      <c r="F19" s="123">
        <v>685</v>
      </c>
      <c r="G19" s="123">
        <v>750</v>
      </c>
      <c r="H19" s="123">
        <v>755</v>
      </c>
      <c r="I19" s="91"/>
      <c r="J19" s="91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99">
        <f t="shared" si="2"/>
        <v>12</v>
      </c>
      <c r="F20" s="99">
        <f t="shared" si="2"/>
        <v>126</v>
      </c>
      <c r="G20" s="99">
        <f t="shared" si="2"/>
        <v>65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 t="shared" ref="M20:O20" si="3">IF(ISNUMBER(M18),M19-M18+1,"")</f>
        <v/>
      </c>
      <c r="N20" s="85" t="str">
        <f t="shared" si="3"/>
        <v/>
      </c>
      <c r="O20" s="85" t="str">
        <f t="shared" si="3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0" t="s">
        <v>45</v>
      </c>
      <c r="C22" s="21" t="s">
        <v>21</v>
      </c>
      <c r="D22" s="21" t="s">
        <v>23</v>
      </c>
      <c r="E22" s="21" t="s">
        <v>46</v>
      </c>
      <c r="F22" s="201" t="s">
        <v>47</v>
      </c>
      <c r="G22" s="201"/>
      <c r="H22" s="201"/>
      <c r="I22" s="201"/>
      <c r="J22" s="21" t="s">
        <v>21</v>
      </c>
      <c r="K22" s="21" t="s">
        <v>23</v>
      </c>
      <c r="L22" s="21" t="s">
        <v>46</v>
      </c>
      <c r="M22" s="201" t="s">
        <v>47</v>
      </c>
      <c r="N22" s="201"/>
      <c r="O22" s="201"/>
      <c r="P22" s="201"/>
    </row>
    <row r="23" spans="1:16" ht="13.5" customHeight="1" x14ac:dyDescent="0.25">
      <c r="B23" s="200"/>
      <c r="C23" s="117">
        <v>0.73333333333333339</v>
      </c>
      <c r="D23" s="117">
        <v>0.73749999999999993</v>
      </c>
      <c r="E23" s="118" t="s">
        <v>178</v>
      </c>
      <c r="F23" s="202" t="s">
        <v>189</v>
      </c>
      <c r="G23" s="203"/>
      <c r="H23" s="203"/>
      <c r="I23" s="204"/>
      <c r="J23" s="92"/>
      <c r="K23" s="92"/>
      <c r="L23" s="118" t="s">
        <v>179</v>
      </c>
      <c r="M23" s="199" t="s">
        <v>183</v>
      </c>
      <c r="N23" s="199"/>
      <c r="O23" s="199"/>
      <c r="P23" s="199"/>
    </row>
    <row r="24" spans="1:16" ht="13.5" customHeight="1" x14ac:dyDescent="0.25">
      <c r="B24" s="200"/>
      <c r="C24" s="120"/>
      <c r="D24" s="120"/>
      <c r="E24" s="118" t="s">
        <v>174</v>
      </c>
      <c r="F24" s="199" t="s">
        <v>183</v>
      </c>
      <c r="G24" s="199"/>
      <c r="H24" s="199"/>
      <c r="I24" s="199"/>
      <c r="J24" s="223"/>
      <c r="K24" s="223"/>
      <c r="L24" s="118" t="s">
        <v>177</v>
      </c>
      <c r="M24" s="199" t="s">
        <v>183</v>
      </c>
      <c r="N24" s="199"/>
      <c r="O24" s="199"/>
      <c r="P24" s="199"/>
    </row>
    <row r="25" spans="1:16" ht="13.5" customHeight="1" x14ac:dyDescent="0.25">
      <c r="B25" s="200"/>
      <c r="C25" s="117">
        <v>0.73749999999999993</v>
      </c>
      <c r="D25" s="117">
        <v>0.74305555555555547</v>
      </c>
      <c r="E25" s="118" t="s">
        <v>177</v>
      </c>
      <c r="F25" s="202" t="s">
        <v>190</v>
      </c>
      <c r="G25" s="203"/>
      <c r="H25" s="203"/>
      <c r="I25" s="204"/>
      <c r="J25" s="92"/>
      <c r="K25" s="92"/>
      <c r="L25" s="118" t="s">
        <v>174</v>
      </c>
      <c r="M25" s="199" t="s">
        <v>183</v>
      </c>
      <c r="N25" s="199"/>
      <c r="O25" s="199"/>
      <c r="P25" s="199"/>
    </row>
    <row r="26" spans="1:16" ht="13.5" customHeight="1" x14ac:dyDescent="0.25">
      <c r="B26" s="200"/>
      <c r="C26" s="120"/>
      <c r="D26" s="120"/>
      <c r="E26" s="118" t="s">
        <v>48</v>
      </c>
      <c r="F26" s="199" t="s">
        <v>183</v>
      </c>
      <c r="G26" s="199"/>
      <c r="H26" s="199"/>
      <c r="I26" s="199"/>
      <c r="J26" s="223"/>
      <c r="K26" s="223"/>
      <c r="L26" s="118" t="s">
        <v>180</v>
      </c>
      <c r="M26" s="199" t="s">
        <v>183</v>
      </c>
      <c r="N26" s="199"/>
      <c r="O26" s="199"/>
      <c r="P26" s="199"/>
    </row>
    <row r="27" spans="1:16" ht="13.5" customHeight="1" x14ac:dyDescent="0.25">
      <c r="B27" s="1"/>
      <c r="C27" s="94"/>
      <c r="D27" s="94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</row>
    <row r="28" spans="1:16" ht="14.1" customHeight="1" thickBot="1" x14ac:dyDescent="0.3">
      <c r="B28" s="189" t="s">
        <v>49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231"/>
      <c r="D30" s="124"/>
      <c r="E30" s="124"/>
      <c r="F30" s="124"/>
      <c r="G30" s="124"/>
      <c r="H30" s="124"/>
      <c r="I30" s="124"/>
      <c r="J30" s="124"/>
      <c r="K30" s="125"/>
      <c r="L30" s="124"/>
      <c r="M30" s="124"/>
      <c r="N30" s="124"/>
      <c r="O30" s="114">
        <v>0.31041666666666667</v>
      </c>
      <c r="P30" s="100">
        <f>SUM(C30:J30,L30:N30)</f>
        <v>0</v>
      </c>
    </row>
    <row r="31" spans="1:16" ht="14.1" customHeight="1" x14ac:dyDescent="0.25">
      <c r="B31" s="22" t="s">
        <v>168</v>
      </c>
      <c r="C31" s="232"/>
      <c r="D31" s="227">
        <v>0.31041666666666667</v>
      </c>
      <c r="E31" s="102"/>
      <c r="F31" s="102"/>
      <c r="G31" s="102"/>
      <c r="H31" s="102"/>
      <c r="I31" s="102"/>
      <c r="J31" s="102"/>
      <c r="K31" s="227">
        <v>1.9444444444444445E-2</v>
      </c>
      <c r="L31" s="102"/>
      <c r="M31" s="102"/>
      <c r="N31" s="102"/>
      <c r="O31" s="103"/>
      <c r="P31" s="100">
        <f>SUM(C31:N31)</f>
        <v>0.3298611111111111</v>
      </c>
    </row>
    <row r="32" spans="1:16" ht="14.1" customHeight="1" x14ac:dyDescent="0.25">
      <c r="B32" s="22" t="s">
        <v>64</v>
      </c>
      <c r="C32" s="233"/>
      <c r="D32" s="126">
        <v>0.1111111111111111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8"/>
      <c r="P32" s="100">
        <f>SUM(C32:N32)</f>
        <v>0.1111111111111111</v>
      </c>
    </row>
    <row r="33" spans="2:16" ht="14.1" customHeight="1" thickBot="1" x14ac:dyDescent="0.3">
      <c r="B33" s="22" t="s">
        <v>65</v>
      </c>
      <c r="C33" s="11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5"/>
      <c r="O33" s="106"/>
      <c r="P33" s="101">
        <f>SUM(C33:N33)</f>
        <v>0</v>
      </c>
    </row>
    <row r="34" spans="2:16" ht="14.1" customHeight="1" x14ac:dyDescent="0.25">
      <c r="B34" s="69" t="s">
        <v>166</v>
      </c>
      <c r="C34" s="95">
        <f>C31-C32-C33</f>
        <v>0</v>
      </c>
      <c r="D34" s="95">
        <f t="shared" ref="D34:P34" si="4">D31-D32-D33</f>
        <v>0.19930555555555557</v>
      </c>
      <c r="E34" s="95">
        <f t="shared" si="4"/>
        <v>0</v>
      </c>
      <c r="F34" s="95">
        <f t="shared" si="4"/>
        <v>0</v>
      </c>
      <c r="G34" s="95">
        <f t="shared" si="4"/>
        <v>0</v>
      </c>
      <c r="H34" s="95">
        <f t="shared" si="4"/>
        <v>0</v>
      </c>
      <c r="I34" s="95">
        <f t="shared" si="4"/>
        <v>0</v>
      </c>
      <c r="J34" s="95">
        <f t="shared" si="4"/>
        <v>0</v>
      </c>
      <c r="K34" s="95">
        <f t="shared" si="4"/>
        <v>1.9444444444444445E-2</v>
      </c>
      <c r="L34" s="95">
        <f t="shared" si="4"/>
        <v>0</v>
      </c>
      <c r="M34" s="95">
        <f t="shared" si="4"/>
        <v>0</v>
      </c>
      <c r="N34" s="95">
        <f t="shared" si="4"/>
        <v>0</v>
      </c>
      <c r="O34" s="96"/>
      <c r="P34" s="97">
        <f t="shared" si="4"/>
        <v>0.21875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66</v>
      </c>
      <c r="C36" s="224" t="s">
        <v>191</v>
      </c>
      <c r="D36" s="225"/>
      <c r="E36" s="224" t="s">
        <v>192</v>
      </c>
      <c r="F36" s="225"/>
      <c r="G36" s="186"/>
      <c r="H36" s="187"/>
      <c r="I36" s="188"/>
      <c r="J36" s="187"/>
      <c r="K36" s="188"/>
      <c r="L36" s="187"/>
      <c r="M36" s="188"/>
      <c r="N36" s="187"/>
      <c r="O36" s="180"/>
      <c r="P36" s="180"/>
    </row>
    <row r="37" spans="2:16" ht="18" customHeight="1" x14ac:dyDescent="0.25">
      <c r="B37" s="183"/>
      <c r="C37" s="205"/>
      <c r="D37" s="205"/>
      <c r="E37" s="180"/>
      <c r="F37" s="180"/>
      <c r="G37" s="185"/>
      <c r="H37" s="180"/>
      <c r="I37" s="181"/>
      <c r="J37" s="180"/>
      <c r="K37" s="181"/>
      <c r="L37" s="180"/>
      <c r="M37" s="180"/>
      <c r="N37" s="180"/>
      <c r="O37" s="180"/>
      <c r="P37" s="180"/>
    </row>
    <row r="38" spans="2:16" ht="18" customHeight="1" x14ac:dyDescent="0.25">
      <c r="B38" s="183"/>
      <c r="C38" s="185"/>
      <c r="D38" s="180"/>
      <c r="E38" s="180"/>
      <c r="F38" s="180"/>
      <c r="G38" s="181"/>
      <c r="H38" s="180"/>
      <c r="I38" s="181"/>
      <c r="J38" s="180"/>
      <c r="K38" s="181"/>
      <c r="L38" s="180"/>
      <c r="M38" s="180"/>
      <c r="N38" s="180"/>
      <c r="O38" s="180"/>
      <c r="P38" s="180"/>
    </row>
    <row r="39" spans="2:16" ht="18" customHeight="1" x14ac:dyDescent="0.25">
      <c r="B39" s="183"/>
      <c r="C39" s="180"/>
      <c r="D39" s="180"/>
      <c r="E39" s="180"/>
      <c r="F39" s="180"/>
      <c r="G39" s="185"/>
      <c r="H39" s="180"/>
      <c r="I39" s="181"/>
      <c r="J39" s="180"/>
      <c r="K39" s="181"/>
      <c r="L39" s="180"/>
      <c r="M39" s="180"/>
      <c r="N39" s="180"/>
      <c r="O39" s="180"/>
      <c r="P39" s="180"/>
    </row>
    <row r="40" spans="2:16" ht="18" customHeight="1" x14ac:dyDescent="0.25">
      <c r="B40" s="183"/>
      <c r="C40" s="180"/>
      <c r="D40" s="180"/>
      <c r="E40" s="180"/>
      <c r="F40" s="180"/>
      <c r="G40" s="180"/>
      <c r="H40" s="180"/>
      <c r="I40" s="180"/>
      <c r="J40" s="180"/>
      <c r="K40" s="181"/>
      <c r="L40" s="180"/>
      <c r="M40" s="180"/>
      <c r="N40" s="180"/>
      <c r="O40" s="180"/>
      <c r="P40" s="180"/>
    </row>
    <row r="41" spans="2:16" ht="18" customHeight="1" x14ac:dyDescent="0.25">
      <c r="B41" s="184"/>
      <c r="C41" s="180"/>
      <c r="D41" s="180"/>
      <c r="E41" s="180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67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71" t="s">
        <v>193</v>
      </c>
      <c r="C44" s="172"/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3"/>
    </row>
    <row r="45" spans="2:16" ht="14.1" customHeight="1" x14ac:dyDescent="0.25">
      <c r="B45" s="171"/>
      <c r="C45" s="172"/>
      <c r="D45" s="172"/>
      <c r="E45" s="172"/>
      <c r="F45" s="172"/>
      <c r="G45" s="172"/>
      <c r="H45" s="172"/>
      <c r="I45" s="172"/>
      <c r="J45" s="172"/>
      <c r="K45" s="172"/>
      <c r="L45" s="172"/>
      <c r="M45" s="172"/>
      <c r="N45" s="172"/>
      <c r="O45" s="172"/>
      <c r="P45" s="173"/>
    </row>
    <row r="46" spans="2:16" ht="14.1" customHeight="1" x14ac:dyDescent="0.25">
      <c r="B46" s="174"/>
      <c r="C46" s="175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6"/>
    </row>
    <row r="47" spans="2:16" ht="14.1" customHeight="1" x14ac:dyDescent="0.25">
      <c r="B47" s="177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9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165</v>
      </c>
      <c r="C53" s="159"/>
      <c r="D53" s="90"/>
      <c r="E53" s="90"/>
      <c r="F53" s="90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164</v>
      </c>
      <c r="C54" s="161"/>
      <c r="D54" s="161"/>
      <c r="E54" s="161"/>
      <c r="F54" s="90"/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139" t="s">
        <v>68</v>
      </c>
      <c r="C56" s="13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0" t="s">
        <v>69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2"/>
      <c r="N57" s="143" t="s">
        <v>70</v>
      </c>
      <c r="O57" s="141"/>
      <c r="P57" s="144"/>
    </row>
    <row r="58" spans="2:16" ht="17.100000000000001" customHeight="1" x14ac:dyDescent="0.25">
      <c r="B58" s="145" t="s">
        <v>71</v>
      </c>
      <c r="C58" s="146"/>
      <c r="D58" s="147"/>
      <c r="E58" s="145" t="s">
        <v>72</v>
      </c>
      <c r="F58" s="146"/>
      <c r="G58" s="147"/>
      <c r="H58" s="146" t="s">
        <v>73</v>
      </c>
      <c r="I58" s="146"/>
      <c r="J58" s="146"/>
      <c r="K58" s="148" t="s">
        <v>74</v>
      </c>
      <c r="L58" s="146"/>
      <c r="M58" s="149"/>
      <c r="N58" s="150"/>
      <c r="O58" s="146"/>
      <c r="P58" s="151"/>
    </row>
    <row r="59" spans="2:16" ht="20.100000000000001" customHeight="1" x14ac:dyDescent="0.25">
      <c r="B59" s="127" t="s">
        <v>75</v>
      </c>
      <c r="C59" s="128"/>
      <c r="D59" s="29" t="b">
        <v>1</v>
      </c>
      <c r="E59" s="127" t="s">
        <v>76</v>
      </c>
      <c r="F59" s="128"/>
      <c r="G59" s="29" t="b">
        <v>1</v>
      </c>
      <c r="H59" s="135" t="s">
        <v>77</v>
      </c>
      <c r="I59" s="128"/>
      <c r="J59" s="29" t="b">
        <v>1</v>
      </c>
      <c r="K59" s="135" t="s">
        <v>78</v>
      </c>
      <c r="L59" s="128"/>
      <c r="M59" s="29" t="b">
        <v>1</v>
      </c>
      <c r="N59" s="136" t="s">
        <v>79</v>
      </c>
      <c r="O59" s="128"/>
      <c r="P59" s="29" t="b">
        <v>1</v>
      </c>
    </row>
    <row r="60" spans="2:16" ht="20.100000000000001" customHeight="1" x14ac:dyDescent="0.25">
      <c r="B60" s="127" t="s">
        <v>80</v>
      </c>
      <c r="C60" s="128"/>
      <c r="D60" s="29" t="b">
        <v>1</v>
      </c>
      <c r="E60" s="127" t="s">
        <v>81</v>
      </c>
      <c r="F60" s="128"/>
      <c r="G60" s="29" t="b">
        <v>1</v>
      </c>
      <c r="H60" s="135" t="s">
        <v>82</v>
      </c>
      <c r="I60" s="128"/>
      <c r="J60" s="29" t="b">
        <v>1</v>
      </c>
      <c r="K60" s="135" t="s">
        <v>83</v>
      </c>
      <c r="L60" s="128"/>
      <c r="M60" s="29" t="b">
        <v>1</v>
      </c>
      <c r="N60" s="136" t="s">
        <v>84</v>
      </c>
      <c r="O60" s="128"/>
      <c r="P60" s="29" t="b">
        <v>1</v>
      </c>
    </row>
    <row r="61" spans="2:16" ht="20.100000000000001" customHeight="1" x14ac:dyDescent="0.25">
      <c r="B61" s="127" t="s">
        <v>85</v>
      </c>
      <c r="C61" s="128"/>
      <c r="D61" s="29" t="b">
        <v>1</v>
      </c>
      <c r="E61" s="127" t="s">
        <v>86</v>
      </c>
      <c r="F61" s="128"/>
      <c r="G61" s="29" t="b">
        <v>1</v>
      </c>
      <c r="H61" s="135" t="s">
        <v>87</v>
      </c>
      <c r="I61" s="128"/>
      <c r="J61" s="29" t="b">
        <v>1</v>
      </c>
      <c r="K61" s="135" t="s">
        <v>88</v>
      </c>
      <c r="L61" s="128"/>
      <c r="M61" s="29" t="b">
        <v>1</v>
      </c>
      <c r="N61" s="136" t="s">
        <v>89</v>
      </c>
      <c r="O61" s="128"/>
      <c r="P61" s="29" t="b">
        <v>1</v>
      </c>
    </row>
    <row r="62" spans="2:16" ht="20.100000000000001" customHeight="1" x14ac:dyDescent="0.25">
      <c r="B62" s="135" t="s">
        <v>87</v>
      </c>
      <c r="C62" s="128"/>
      <c r="D62" s="29" t="b">
        <v>1</v>
      </c>
      <c r="E62" s="127" t="s">
        <v>90</v>
      </c>
      <c r="F62" s="128"/>
      <c r="G62" s="29" t="b">
        <v>1</v>
      </c>
      <c r="H62" s="135" t="s">
        <v>91</v>
      </c>
      <c r="I62" s="128"/>
      <c r="J62" s="29" t="b">
        <v>0</v>
      </c>
      <c r="K62" s="135" t="s">
        <v>92</v>
      </c>
      <c r="L62" s="128"/>
      <c r="M62" s="29" t="b">
        <v>1</v>
      </c>
      <c r="N62" s="136" t="s">
        <v>82</v>
      </c>
      <c r="O62" s="128"/>
      <c r="P62" s="29" t="b">
        <v>1</v>
      </c>
    </row>
    <row r="63" spans="2:16" ht="20.100000000000001" customHeight="1" x14ac:dyDescent="0.25">
      <c r="B63" s="135" t="s">
        <v>93</v>
      </c>
      <c r="C63" s="128"/>
      <c r="D63" s="29" t="b">
        <v>1</v>
      </c>
      <c r="E63" s="127" t="s">
        <v>94</v>
      </c>
      <c r="F63" s="128"/>
      <c r="G63" s="29" t="b">
        <v>1</v>
      </c>
      <c r="H63" s="34"/>
      <c r="I63" s="35"/>
      <c r="J63" s="36"/>
      <c r="K63" s="135" t="s">
        <v>95</v>
      </c>
      <c r="L63" s="128"/>
      <c r="M63" s="29" t="b">
        <v>1</v>
      </c>
      <c r="N63" s="136" t="s">
        <v>163</v>
      </c>
      <c r="O63" s="128"/>
      <c r="P63" s="29" t="b">
        <v>1</v>
      </c>
    </row>
    <row r="64" spans="2:16" ht="20.100000000000001" customHeight="1" x14ac:dyDescent="0.25">
      <c r="B64" s="135" t="s">
        <v>96</v>
      </c>
      <c r="C64" s="128"/>
      <c r="D64" s="29" t="b">
        <v>1</v>
      </c>
      <c r="E64" s="127" t="s">
        <v>97</v>
      </c>
      <c r="F64" s="128"/>
      <c r="G64" s="29" t="b">
        <v>1</v>
      </c>
      <c r="H64" s="37"/>
      <c r="I64" s="38"/>
      <c r="J64" s="39"/>
      <c r="K64" s="137" t="s">
        <v>98</v>
      </c>
      <c r="L64" s="13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7" t="s">
        <v>161</v>
      </c>
      <c r="F65" s="12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9" t="s">
        <v>104</v>
      </c>
      <c r="C69" s="129"/>
      <c r="D69" s="47"/>
      <c r="E69" s="47"/>
      <c r="F69" s="131" t="s">
        <v>105</v>
      </c>
      <c r="G69" s="133" t="s">
        <v>106</v>
      </c>
      <c r="H69" s="47"/>
      <c r="I69" s="129" t="s">
        <v>107</v>
      </c>
      <c r="J69" s="12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30"/>
      <c r="C70" s="130"/>
      <c r="D70" s="51"/>
      <c r="E70" s="52"/>
      <c r="F70" s="132"/>
      <c r="G70" s="134"/>
      <c r="H70" s="53"/>
      <c r="I70" s="130"/>
      <c r="J70" s="13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109">
        <v>-151.9</v>
      </c>
      <c r="D72" s="109">
        <v>-154.9</v>
      </c>
      <c r="E72" s="73" t="s">
        <v>117</v>
      </c>
      <c r="F72" s="109">
        <v>22.4</v>
      </c>
      <c r="G72" s="109">
        <v>20.2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109">
        <v>-129.4</v>
      </c>
      <c r="D73" s="109">
        <v>-132.5</v>
      </c>
      <c r="E73" s="74" t="s">
        <v>121</v>
      </c>
      <c r="F73" s="111">
        <v>30.1</v>
      </c>
      <c r="G73" s="111">
        <v>39.6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109">
        <v>-209.2</v>
      </c>
      <c r="D74" s="109">
        <v>-210.9</v>
      </c>
      <c r="E74" s="74" t="s">
        <v>126</v>
      </c>
      <c r="F74" s="112">
        <v>10</v>
      </c>
      <c r="G74" s="112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109">
        <v>-109.4</v>
      </c>
      <c r="D75" s="109">
        <v>-112.8</v>
      </c>
      <c r="E75" s="74" t="s">
        <v>131</v>
      </c>
      <c r="F75" s="112">
        <v>40</v>
      </c>
      <c r="G75" s="112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109">
        <v>27</v>
      </c>
      <c r="D76" s="109">
        <v>24.6</v>
      </c>
      <c r="E76" s="74" t="s">
        <v>136</v>
      </c>
      <c r="F76" s="112">
        <v>10</v>
      </c>
      <c r="G76" s="112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109">
        <v>31.9</v>
      </c>
      <c r="D77" s="109">
        <v>28.7</v>
      </c>
      <c r="E77" s="74" t="s">
        <v>141</v>
      </c>
      <c r="F77" s="112">
        <v>150</v>
      </c>
      <c r="G77" s="112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109">
        <v>23.7</v>
      </c>
      <c r="D78" s="109">
        <v>21.6</v>
      </c>
      <c r="E78" s="74" t="s">
        <v>146</v>
      </c>
      <c r="F78" s="113"/>
      <c r="G78" s="113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109">
        <v>24.4</v>
      </c>
      <c r="D79" s="109">
        <v>22.4</v>
      </c>
      <c r="E79" s="73" t="s">
        <v>151</v>
      </c>
      <c r="F79" s="109">
        <v>24</v>
      </c>
      <c r="G79" s="109">
        <v>13.1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110">
        <v>4.5599999999999997E-5</v>
      </c>
      <c r="D80" s="110">
        <v>4.4100000000000001E-5</v>
      </c>
      <c r="E80" s="74" t="s">
        <v>156</v>
      </c>
      <c r="F80" s="111">
        <v>26.8</v>
      </c>
      <c r="G80" s="111">
        <v>67.400000000000006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160</v>
      </c>
      <c r="C84" s="193"/>
    </row>
    <row r="85" spans="2:16" ht="15" customHeight="1" x14ac:dyDescent="0.25">
      <c r="B85" s="171" t="s">
        <v>182</v>
      </c>
      <c r="C85" s="194"/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5"/>
    </row>
    <row r="86" spans="2:16" ht="15" customHeight="1" x14ac:dyDescent="0.25">
      <c r="B86" s="196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8"/>
    </row>
    <row r="87" spans="2:16" ht="15" customHeight="1" x14ac:dyDescent="0.25">
      <c r="B87" s="212"/>
      <c r="C87" s="213"/>
      <c r="D87" s="213"/>
      <c r="E87" s="213"/>
      <c r="F87" s="213"/>
      <c r="G87" s="213"/>
      <c r="H87" s="213"/>
      <c r="I87" s="213"/>
      <c r="J87" s="213"/>
      <c r="K87" s="213"/>
      <c r="L87" s="213"/>
      <c r="M87" s="213"/>
      <c r="N87" s="213"/>
      <c r="O87" s="213"/>
      <c r="P87" s="214"/>
    </row>
    <row r="88" spans="2:16" ht="15" customHeight="1" x14ac:dyDescent="0.25">
      <c r="B88" s="215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/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6"/>
      <c r="C92" s="207"/>
      <c r="D92" s="207"/>
      <c r="E92" s="207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8"/>
    </row>
    <row r="93" spans="2:16" ht="15" customHeight="1" x14ac:dyDescent="0.25">
      <c r="B93" s="206"/>
      <c r="C93" s="207"/>
      <c r="D93" s="207"/>
      <c r="E93" s="207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8"/>
    </row>
    <row r="94" spans="2:16" ht="15" customHeight="1" x14ac:dyDescent="0.25">
      <c r="B94" s="206"/>
      <c r="C94" s="207"/>
      <c r="D94" s="207"/>
      <c r="E94" s="207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8"/>
    </row>
    <row r="95" spans="2:16" ht="15" customHeight="1" x14ac:dyDescent="0.25">
      <c r="B95" s="206"/>
      <c r="C95" s="207"/>
      <c r="D95" s="207"/>
      <c r="E95" s="207"/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8"/>
    </row>
    <row r="96" spans="2:16" ht="15" customHeight="1" x14ac:dyDescent="0.25">
      <c r="B96" s="206"/>
      <c r="C96" s="207"/>
      <c r="D96" s="207"/>
      <c r="E96" s="207"/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8"/>
    </row>
    <row r="97" spans="2:16" ht="15" customHeight="1" x14ac:dyDescent="0.25">
      <c r="B97" s="206"/>
      <c r="C97" s="207"/>
      <c r="D97" s="207"/>
      <c r="E97" s="207"/>
      <c r="F97" s="207"/>
      <c r="G97" s="207"/>
      <c r="H97" s="207"/>
      <c r="I97" s="207"/>
      <c r="J97" s="207"/>
      <c r="K97" s="207"/>
      <c r="L97" s="207"/>
      <c r="M97" s="207"/>
      <c r="N97" s="207"/>
      <c r="O97" s="207"/>
      <c r="P97" s="208"/>
    </row>
    <row r="98" spans="2:16" ht="15" customHeight="1" x14ac:dyDescent="0.25">
      <c r="B98" s="206"/>
      <c r="C98" s="207"/>
      <c r="D98" s="207"/>
      <c r="E98" s="207"/>
      <c r="F98" s="207"/>
      <c r="G98" s="207"/>
      <c r="H98" s="207"/>
      <c r="I98" s="207"/>
      <c r="J98" s="207"/>
      <c r="K98" s="207"/>
      <c r="L98" s="207"/>
      <c r="M98" s="207"/>
      <c r="N98" s="207"/>
      <c r="O98" s="207"/>
      <c r="P98" s="208"/>
    </row>
    <row r="99" spans="2:16" ht="15" customHeight="1" x14ac:dyDescent="0.25">
      <c r="B99" s="209"/>
      <c r="C99" s="210"/>
      <c r="D99" s="210"/>
      <c r="E99" s="210"/>
      <c r="F99" s="210"/>
      <c r="G99" s="210"/>
      <c r="H99" s="210"/>
      <c r="I99" s="210"/>
      <c r="J99" s="210"/>
      <c r="K99" s="210"/>
      <c r="L99" s="210"/>
      <c r="M99" s="210"/>
      <c r="N99" s="210"/>
      <c r="O99" s="210"/>
      <c r="P99" s="211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2025-11-07T02:55:32Z</dcterms:modified>
</cp:coreProperties>
</file>