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0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F18" i="1" l="1"/>
  <c r="G18" i="1"/>
  <c r="E18" i="1" l="1"/>
  <c r="D18" i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<sst xmlns="http://schemas.openxmlformats.org/spreadsheetml/2006/main" count="212" uniqueCount="198">
  <si>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</si>
  <si>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</si>
  <si>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</si>
  <si>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</si>
  <si>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</si>
  <si>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</si>
  <si>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</si>
  <si>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</si>
  <si>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</si>
  <si>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</si>
  <si>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</si>
  <si>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</si>
  <si>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</si>
  <si>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</si>
  <si>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</si>
  <si>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</si>
  <si>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</si>
  <si>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</si>
  <si>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</si>
  <si>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</si>
  <si>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</si>
  <si>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</si>
  <si>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</si>
  <si>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</si>
  <si>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</si>
  <si>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</si>
  <si>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</si>
  <si>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</si>
  <si>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</si>
  <si>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</si>
  <si>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</si>
  <si>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</si>
  <si>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</si>
  <si>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</si>
  <si>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</si>
  <si>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</si>
  <si>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</si>
  <si>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</si>
  <si>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</si>
  <si>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</si>
  <si>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</si>
  <si>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</si>
  <si>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</si>
  <si>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</si>
  <si>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</si>
  <si>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</si>
  <si>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</si>
  <si>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</si>
  <si>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</si>
  <si>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</si>
  <si>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</si>
  <si>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</si>
  <si>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</si>
  <si>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</si>
  <si>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</si>
  <si>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</si>
  <si>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</si>
  <si>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</si>
  <si>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</si>
  <si>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</si>
  <si>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</si>
  <si>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</si>
  <si>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</si>
  <si>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</si>
  <si>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</si>
  <si>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</si>
  <si>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</si>
  <si>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</si>
  <si>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</si>
  <si>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</si>
  <si>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</si>
  <si>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</si>
  <si>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</si>
  <si>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</si>
  <si>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</si>
  <si>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</si>
  <si>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</si>
  <si>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</si>
  <si>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</si>
  <si>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</si>
  <si>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</si>
  <si>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</si>
  <si>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</si>
  <si>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</si>
  <si>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</si>
  <si>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</si>
  <si>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</si>
  <si>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</si>
  <si>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</si>
  <si>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</si>
  <si>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</si>
  <si>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</si>
  <si>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</si>
  <si>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</si>
  <si>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</si>
  <si>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</si>
  <si>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</si>
  <si>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</si>
  <si>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</si>
  <si>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</si>
  <si>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</si>
  <si>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</si>
  <si>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</si>
  <si>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</si>
  <si>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</si>
  <si>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</si>
  <si>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</si>
  <si>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</si>
  <si>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</si>
  <si>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</si>
  <si>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</si>
  <si>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</si>
  <si>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</si>
  <si>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</si>
  <si>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</si>
  <si>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</si>
  <si>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</si>
  <si>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</si>
  <si>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</si>
  <si>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</si>
  <si>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</si>
  <si>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</si>
  <si>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</si>
  <si>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</si>
  <si>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</si>
  <si>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</si>
  <si>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</si>
  <si>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</si>
  <si>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</si>
  <si>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</si>
  <si>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</si>
  <si>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</si>
  <si>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</si>
  <si>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</si>
  <si>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</si>
  <si>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</si>
  <si>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</si>
  <si>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</si>
  <si>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</si>
  <si>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</si>
  <si>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</si>
  <si>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</si>
  <si>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</si>
  <si>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</si>
  <si>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</si>
  <si>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</si>
  <si>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</si>
  <si>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</si>
  <si>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</si>
  <si>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</si>
  <si>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</si>
  <si>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</si>
  <si>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</si>
  <si>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</si>
  <si>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</si>
  <si>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</si>
  <si>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</si>
  <si>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</si>
  <si>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</si>
  <si>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</si>
  <si>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</si>
  <si>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</si>
  <si>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</si>
  <si>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</si>
  <si>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</si>
  <si>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</si>
  <si>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</si>
  <si>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</si>
  <si>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</si>
  <si>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</si>
  <si>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</si>
  <si>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</si>
  <si>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</si>
  <si>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</si>
  <si>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</si>
  <si>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</si>
  <si>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</si>
  <si>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</si>
  <si>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</si>
  <si>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I</t>
    <phoneticPr fontId="4" type="noConversion"/>
  </si>
  <si>
    <t>B</t>
    <phoneticPr fontId="4" type="noConversion"/>
  </si>
  <si>
    <t xml:space="preserve"> /  /  /  /</t>
    <phoneticPr fontId="3" type="noConversion"/>
  </si>
  <si>
    <t>BLG</t>
    <phoneticPr fontId="3" type="noConversion"/>
  </si>
  <si>
    <t xml:space="preserve"> /  /  /  /</t>
    <phoneticPr fontId="3" type="noConversion"/>
  </si>
  <si>
    <t>윤지훈</t>
    <phoneticPr fontId="3" type="noConversion"/>
  </si>
  <si>
    <t>1) 방풍막 연결</t>
    <phoneticPr fontId="3" type="noConversion"/>
  </si>
  <si>
    <t>E</t>
    <phoneticPr fontId="3" type="noConversion"/>
  </si>
  <si>
    <t>KAMP</t>
    <phoneticPr fontId="3" type="noConversion"/>
  </si>
  <si>
    <t>S</t>
    <phoneticPr fontId="3" type="noConversion"/>
  </si>
  <si>
    <t>N</t>
    <phoneticPr fontId="3" type="noConversion"/>
  </si>
  <si>
    <t>20s/35k 35s/29k 50s/30k</t>
    <phoneticPr fontId="3" type="noConversion"/>
  </si>
  <si>
    <t>20s/20k 35s/20k 50s/20k</t>
    <phoneticPr fontId="3" type="noConversion"/>
  </si>
  <si>
    <t>TMT</t>
    <phoneticPr fontId="3" type="noConversion"/>
  </si>
  <si>
    <t>1)21:39~2:39 고습으로 관측대기</t>
    <phoneticPr fontId="3" type="noConversion"/>
  </si>
  <si>
    <t>ALL</t>
    <phoneticPr fontId="3" type="noConversion"/>
  </si>
  <si>
    <t>M_060544-060545:M</t>
    <phoneticPr fontId="3" type="noConversion"/>
  </si>
  <si>
    <t>60s/6k 45s/6k 30s/6k</t>
    <phoneticPr fontId="3" type="noConversion"/>
  </si>
  <si>
    <t>60s/6k 45s/6k 30s/6k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</si>
</sst>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8"/>
      <color rgb="FFFF0000"/>
      <name val="맑은 고딕"/>
      <family val="2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51" fillId="11" borderId="50" xfId="0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0" fontId="34" fillId="0" borderId="5" xfId="0" applyFont="1" applyBorder="1" applyProtection="1">
      <alignment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4" fillId="0" borderId="26" xfId="0" applyFont="1" applyBorder="1" applyAlignment="1" applyProtection="1">
      <alignment horizontal="left" vertical="center"/>
      <protection locked="0"/>
    </xf>
    <xf numFmtId="0" fontId="54" fillId="0" borderId="0" xfId="0" applyFont="1" applyBorder="1" applyAlignment="1" applyProtection="1">
      <alignment horizontal="left" vertical="center"/>
      <protection locked="0"/>
    </xf>
    <xf numFmtId="0" fontId="54" fillId="0" borderId="27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B1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98" t="s">
        <v>0</v>
      </c>
      <c r="C2" s="19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99">
        <v>45942</v>
      </c>
      <c r="D3" s="200"/>
      <c r="E3" s="1"/>
      <c r="F3" s="1"/>
      <c r="G3" s="1"/>
      <c r="H3" s="1"/>
      <c r="I3" s="1"/>
      <c r="J3" s="1"/>
      <c r="K3" s="32" t="s">
        <v>2</v>
      </c>
      <c r="L3" s="201">
        <f>(P31-(P32+P33))/P31*100</f>
        <v>48.18652849740932</v>
      </c>
      <c r="M3" s="201"/>
      <c r="N3" s="32" t="s">
        <v>3</v>
      </c>
      <c r="O3" s="201">
        <f>(P31-P33)/P31*100</f>
        <v>100</v>
      </c>
      <c r="P3" s="201"/>
    </row>
    <row r="4" spans="1:16" ht="14.25" customHeight="1" x14ac:dyDescent="0.25">
      <c r="B4" s="20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8" t="s">
        <v>6</v>
      </c>
      <c r="C7" s="19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18">
        <v>0.72916666666666663</v>
      </c>
      <c r="D9" s="122">
        <v>1.5</v>
      </c>
      <c r="E9" s="122">
        <v>17.399999999999999</v>
      </c>
      <c r="F9" s="122">
        <v>55</v>
      </c>
      <c r="G9" s="119" t="s">
        <v>186</v>
      </c>
      <c r="H9" s="122">
        <v>0.7</v>
      </c>
      <c r="I9" s="119">
        <v>59</v>
      </c>
      <c r="J9" s="123">
        <f>IF(L9, 1, 0) + IF(M9, 2, 0) + IF(N9, 4, 0) + IF(O9, 8, 0) + IF(P9, 16, 0)</f>
        <v>8</v>
      </c>
      <c r="K9" s="7" t="b">
        <v>0</v>
      </c>
      <c r="L9" s="7" t="b">
        <v>0</v>
      </c>
      <c r="M9" s="7" t="b">
        <v>0</v>
      </c>
      <c r="N9" s="7" t="b">
        <v>0</v>
      </c>
      <c r="O9" s="7" t="b">
        <v>1</v>
      </c>
      <c r="P9" s="7" t="b">
        <v>0</v>
      </c>
    </row>
    <row r="10" spans="1:16" s="75" customFormat="1" ht="14.25" customHeight="1" x14ac:dyDescent="0.25">
      <c r="B10" s="76" t="s">
        <v>22</v>
      </c>
      <c r="C10" s="118">
        <v>0.91666666666666663</v>
      </c>
      <c r="D10" s="122"/>
      <c r="E10" s="122">
        <v>12.2</v>
      </c>
      <c r="F10" s="122">
        <v>87</v>
      </c>
      <c r="G10" s="119" t="s">
        <v>188</v>
      </c>
      <c r="H10" s="122">
        <v>3.3</v>
      </c>
      <c r="I10" s="131"/>
      <c r="J10" s="123">
        <f>IF(L10, 1, 0) + IF(M10, 2, 0) + IF(N10, 4, 0) + IF(O10, 8, 0) + IF(P10, 16, 0)</f>
        <v>12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1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29">
        <v>0.15347222222222223</v>
      </c>
      <c r="D11" s="128">
        <v>1.2</v>
      </c>
      <c r="E11" s="128">
        <v>13.3</v>
      </c>
      <c r="F11" s="128">
        <v>72</v>
      </c>
      <c r="G11" s="119" t="s">
        <v>189</v>
      </c>
      <c r="H11" s="122">
        <v>2.7</v>
      </c>
      <c r="I11" s="132"/>
      <c r="J11" s="123">
        <f>IF(L11, 1, 0) + IF(M11, 2, 0) + IF(N11, 4, 0) + IF(O11, 8, 0) + IF(P11, 16, 0)</f>
        <v>1</v>
      </c>
      <c r="K11" s="78" t="b">
        <v>0</v>
      </c>
      <c r="L11" s="78" t="b">
        <v>1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23.424305555555556</v>
      </c>
      <c r="D12" s="11">
        <f>AVERAGE(D9:D11)</f>
        <v>1.35</v>
      </c>
      <c r="E12" s="11">
        <f>AVERAGE(E9:E11)</f>
        <v>14.299999999999999</v>
      </c>
      <c r="F12" s="12">
        <f>AVERAGE(F9:F11)</f>
        <v>71.333333333333329</v>
      </c>
      <c r="G12" s="13"/>
      <c r="H12" s="14">
        <f>AVERAGE(H9:H11)</f>
        <v>2.2333333333333334</v>
      </c>
      <c r="I12" s="15"/>
      <c r="J12" s="16">
        <f>AVERAGE(J9:J11)</f>
        <v>7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8" t="s">
        <v>25</v>
      </c>
      <c r="C14" s="19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7" t="s">
        <v>173</v>
      </c>
      <c r="D16" s="120" t="s">
        <v>176</v>
      </c>
      <c r="E16" s="119" t="s">
        <v>182</v>
      </c>
      <c r="F16" s="119" t="s">
        <v>187</v>
      </c>
      <c r="G16" s="119" t="s">
        <v>192</v>
      </c>
      <c r="H16" s="119" t="s">
        <v>194</v>
      </c>
      <c r="I16" s="93"/>
      <c r="J16" s="93"/>
      <c r="K16" s="93"/>
      <c r="L16" s="93"/>
      <c r="M16" s="93"/>
      <c r="N16" s="93"/>
      <c r="O16" s="93"/>
      <c r="P16" s="119" t="s">
        <v>175</v>
      </c>
    </row>
    <row r="17" spans="1:16" s="75" customFormat="1" ht="14.1" customHeight="1" x14ac:dyDescent="0.25">
      <c r="A17" s="31"/>
      <c r="B17" s="21" t="s">
        <v>41</v>
      </c>
      <c r="C17" s="118">
        <v>0.69930555555555562</v>
      </c>
      <c r="D17" s="118">
        <v>0.70138888888888884</v>
      </c>
      <c r="E17" s="118">
        <v>0.72916666666666663</v>
      </c>
      <c r="F17" s="118">
        <v>0.83611111111111114</v>
      </c>
      <c r="G17" s="118">
        <v>0.11041666666666666</v>
      </c>
      <c r="H17" s="118">
        <v>0.13194444444444445</v>
      </c>
      <c r="I17" s="92"/>
      <c r="J17" s="92"/>
      <c r="K17" s="92"/>
      <c r="L17" s="92"/>
      <c r="M17" s="92"/>
      <c r="N17" s="92"/>
      <c r="O17" s="92"/>
      <c r="P17" s="118">
        <v>0.14930555555555555</v>
      </c>
    </row>
    <row r="18" spans="1:16" s="75" customFormat="1" ht="14.1" customHeight="1" x14ac:dyDescent="0.25">
      <c r="A18" s="31"/>
      <c r="B18" s="21" t="s">
        <v>42</v>
      </c>
      <c r="C18" s="119">
        <v>60416</v>
      </c>
      <c r="D18" s="119">
        <f>C18+1</f>
        <v>60417</v>
      </c>
      <c r="E18" s="119">
        <f t="shared" ref="E18" si="0">D19+1</f>
        <v>60428</v>
      </c>
      <c r="F18" s="119">
        <f t="shared" ref="F18" si="1">E19+1</f>
        <v>60494</v>
      </c>
      <c r="G18" s="119">
        <f t="shared" ref="G18" si="2">F19+1</f>
        <v>60538</v>
      </c>
      <c r="H18" s="119">
        <f>G19+1</f>
        <v>60551</v>
      </c>
      <c r="I18" s="93"/>
      <c r="J18" s="93"/>
      <c r="K18" s="93"/>
      <c r="L18" s="93"/>
      <c r="M18" s="93"/>
      <c r="N18" s="93"/>
      <c r="O18" s="93"/>
      <c r="P18" s="119">
        <f>MAX(C18:O19)+1</f>
        <v>60562</v>
      </c>
    </row>
    <row r="19" spans="1:16" s="75" customFormat="1" ht="14.1" customHeight="1" thickBot="1" x14ac:dyDescent="0.3">
      <c r="A19" s="31"/>
      <c r="B19" s="9" t="s">
        <v>43</v>
      </c>
      <c r="C19" s="80"/>
      <c r="D19" s="119">
        <v>60427</v>
      </c>
      <c r="E19" s="124">
        <v>60493</v>
      </c>
      <c r="F19" s="124">
        <v>60537</v>
      </c>
      <c r="G19" s="124">
        <v>60550</v>
      </c>
      <c r="H19" s="124">
        <v>60561</v>
      </c>
      <c r="I19" s="91"/>
      <c r="J19" s="91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3">IF(ISNUMBER(D18),D19-D18+1,"")</f>
        <v>11</v>
      </c>
      <c r="E20" s="99">
        <f t="shared" si="3"/>
        <v>66</v>
      </c>
      <c r="F20" s="99">
        <f t="shared" si="3"/>
        <v>44</v>
      </c>
      <c r="G20" s="99">
        <f t="shared" si="3"/>
        <v>13</v>
      </c>
      <c r="H20" s="85">
        <f t="shared" si="3"/>
        <v>11</v>
      </c>
      <c r="I20" s="85" t="str">
        <f t="shared" si="3"/>
        <v/>
      </c>
      <c r="J20" s="85" t="str">
        <f t="shared" si="3"/>
        <v/>
      </c>
      <c r="K20" s="85" t="str">
        <f t="shared" si="3"/>
        <v/>
      </c>
      <c r="L20" s="85" t="str">
        <f t="shared" si="3"/>
        <v/>
      </c>
      <c r="M20" s="85" t="str">
        <f t="shared" ref="M20:O20" si="4">IF(ISNUMBER(M18),M19-M18+1,"")</f>
        <v/>
      </c>
      <c r="N20" s="85" t="str">
        <f t="shared" si="4"/>
        <v/>
      </c>
      <c r="O20" s="85" t="str">
        <f t="shared" si="4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9" t="s">
        <v>45</v>
      </c>
      <c r="C22" s="21" t="s">
        <v>21</v>
      </c>
      <c r="D22" s="21" t="s">
        <v>23</v>
      </c>
      <c r="E22" s="21" t="s">
        <v>46</v>
      </c>
      <c r="F22" s="210" t="s">
        <v>47</v>
      </c>
      <c r="G22" s="210"/>
      <c r="H22" s="210"/>
      <c r="I22" s="210"/>
      <c r="J22" s="21" t="s">
        <v>21</v>
      </c>
      <c r="K22" s="21" t="s">
        <v>23</v>
      </c>
      <c r="L22" s="21" t="s">
        <v>46</v>
      </c>
      <c r="M22" s="210" t="s">
        <v>47</v>
      </c>
      <c r="N22" s="210"/>
      <c r="O22" s="210"/>
      <c r="P22" s="210"/>
    </row>
    <row r="23" spans="1:16" ht="13.5" customHeight="1" x14ac:dyDescent="0.25">
      <c r="B23" s="209"/>
      <c r="C23" s="118">
        <v>0.71875</v>
      </c>
      <c r="D23" s="118">
        <v>0.72152777777777777</v>
      </c>
      <c r="E23" s="119" t="s">
        <v>178</v>
      </c>
      <c r="F23" s="211" t="s">
        <v>190</v>
      </c>
      <c r="G23" s="212"/>
      <c r="H23" s="212"/>
      <c r="I23" s="213"/>
      <c r="J23" s="118">
        <v>0.13194444444444445</v>
      </c>
      <c r="K23" s="118">
        <v>0.13680555555555554</v>
      </c>
      <c r="L23" s="119" t="s">
        <v>179</v>
      </c>
      <c r="M23" s="211" t="s">
        <v>196</v>
      </c>
      <c r="N23" s="212"/>
      <c r="O23" s="212"/>
      <c r="P23" s="213"/>
    </row>
    <row r="24" spans="1:16" ht="13.5" customHeight="1" x14ac:dyDescent="0.25">
      <c r="B24" s="209"/>
      <c r="C24" s="121"/>
      <c r="D24" s="121"/>
      <c r="E24" s="119" t="s">
        <v>174</v>
      </c>
      <c r="F24" s="208" t="s">
        <v>181</v>
      </c>
      <c r="G24" s="208"/>
      <c r="H24" s="208"/>
      <c r="I24" s="208"/>
      <c r="J24" s="121"/>
      <c r="K24" s="121"/>
      <c r="L24" s="119" t="s">
        <v>177</v>
      </c>
      <c r="M24" s="208" t="s">
        <v>181</v>
      </c>
      <c r="N24" s="208"/>
      <c r="O24" s="208"/>
      <c r="P24" s="208"/>
    </row>
    <row r="25" spans="1:16" ht="13.5" customHeight="1" x14ac:dyDescent="0.25">
      <c r="B25" s="209"/>
      <c r="C25" s="118">
        <v>0.72291666666666676</v>
      </c>
      <c r="D25" s="118">
        <v>0.72777777777777775</v>
      </c>
      <c r="E25" s="119" t="s">
        <v>177</v>
      </c>
      <c r="F25" s="211" t="s">
        <v>191</v>
      </c>
      <c r="G25" s="212"/>
      <c r="H25" s="212"/>
      <c r="I25" s="213"/>
      <c r="J25" s="118">
        <v>0.13680555555555554</v>
      </c>
      <c r="K25" s="118">
        <v>0.14097222222222222</v>
      </c>
      <c r="L25" s="119" t="s">
        <v>174</v>
      </c>
      <c r="M25" s="211" t="s">
        <v>197</v>
      </c>
      <c r="N25" s="212"/>
      <c r="O25" s="212"/>
      <c r="P25" s="213"/>
    </row>
    <row r="26" spans="1:16" ht="13.5" customHeight="1" x14ac:dyDescent="0.25">
      <c r="B26" s="209"/>
      <c r="C26" s="121"/>
      <c r="D26" s="121"/>
      <c r="E26" s="119" t="s">
        <v>48</v>
      </c>
      <c r="F26" s="208" t="s">
        <v>183</v>
      </c>
      <c r="G26" s="208"/>
      <c r="H26" s="208"/>
      <c r="I26" s="208"/>
      <c r="J26" s="121"/>
      <c r="K26" s="121"/>
      <c r="L26" s="119" t="s">
        <v>180</v>
      </c>
      <c r="M26" s="208" t="s">
        <v>181</v>
      </c>
      <c r="N26" s="208"/>
      <c r="O26" s="208"/>
      <c r="P26" s="208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98" t="s">
        <v>49</v>
      </c>
      <c r="C28" s="198"/>
      <c r="D28" s="19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14">
        <v>7.6388888888888895E-2</v>
      </c>
      <c r="D30" s="115">
        <v>0.21180555555555555</v>
      </c>
      <c r="E30" s="115">
        <v>6.25E-2</v>
      </c>
      <c r="F30" s="133"/>
      <c r="G30" s="133"/>
      <c r="H30" s="133"/>
      <c r="I30" s="133"/>
      <c r="J30" s="133"/>
      <c r="K30" s="134"/>
      <c r="L30" s="133"/>
      <c r="M30" s="133"/>
      <c r="N30" s="133"/>
      <c r="O30" s="133"/>
      <c r="P30" s="100">
        <f>SUM(C30:J30,L30:N30)</f>
        <v>0.35069444444444442</v>
      </c>
    </row>
    <row r="31" spans="1:16" ht="14.1" customHeight="1" x14ac:dyDescent="0.25">
      <c r="B31" s="22" t="s">
        <v>168</v>
      </c>
      <c r="C31" s="126">
        <v>0.10694444444444444</v>
      </c>
      <c r="D31" s="127">
        <v>0.20833333333333334</v>
      </c>
      <c r="E31" s="127">
        <v>6.5972222222222224E-2</v>
      </c>
      <c r="F31" s="102"/>
      <c r="G31" s="102"/>
      <c r="H31" s="102"/>
      <c r="I31" s="102"/>
      <c r="J31" s="102"/>
      <c r="K31" s="127">
        <v>2.0833333333333332E-2</v>
      </c>
      <c r="L31" s="102"/>
      <c r="M31" s="102"/>
      <c r="N31" s="102"/>
      <c r="O31" s="103"/>
      <c r="P31" s="100">
        <f>SUM(C31:N31)</f>
        <v>0.40208333333333329</v>
      </c>
    </row>
    <row r="32" spans="1:16" ht="14.1" customHeight="1" x14ac:dyDescent="0.25">
      <c r="B32" s="22" t="s">
        <v>64</v>
      </c>
      <c r="C32" s="130"/>
      <c r="D32" s="230">
        <v>0.20833333333333334</v>
      </c>
      <c r="E32" s="230"/>
      <c r="F32" s="104"/>
      <c r="G32" s="104"/>
      <c r="H32" s="104"/>
      <c r="I32" s="104"/>
      <c r="J32" s="104"/>
      <c r="K32" s="104"/>
      <c r="L32" s="104"/>
      <c r="M32" s="104"/>
      <c r="N32" s="104"/>
      <c r="O32" s="108"/>
      <c r="P32" s="100">
        <f>SUM(C32:N32)</f>
        <v>0.20833333333333334</v>
      </c>
    </row>
    <row r="33" spans="2:16" ht="14.1" customHeight="1" thickBot="1" x14ac:dyDescent="0.3">
      <c r="B33" s="22" t="s">
        <v>65</v>
      </c>
      <c r="C33" s="116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166</v>
      </c>
      <c r="C34" s="95">
        <f>C31-C32-C33</f>
        <v>0.10694444444444444</v>
      </c>
      <c r="D34" s="95">
        <f t="shared" ref="D34:P34" si="5">D31-D32-D33</f>
        <v>0</v>
      </c>
      <c r="E34" s="95">
        <f t="shared" si="5"/>
        <v>6.5972222222222224E-2</v>
      </c>
      <c r="F34" s="95">
        <f t="shared" si="5"/>
        <v>0</v>
      </c>
      <c r="G34" s="95">
        <f t="shared" si="5"/>
        <v>0</v>
      </c>
      <c r="H34" s="95">
        <f t="shared" si="5"/>
        <v>0</v>
      </c>
      <c r="I34" s="95">
        <f t="shared" si="5"/>
        <v>0</v>
      </c>
      <c r="J34" s="95">
        <f t="shared" si="5"/>
        <v>0</v>
      </c>
      <c r="K34" s="95">
        <f t="shared" si="5"/>
        <v>2.0833333333333332E-2</v>
      </c>
      <c r="L34" s="95">
        <f t="shared" si="5"/>
        <v>0</v>
      </c>
      <c r="M34" s="95">
        <f t="shared" si="5"/>
        <v>0</v>
      </c>
      <c r="N34" s="95">
        <f t="shared" si="5"/>
        <v>0</v>
      </c>
      <c r="O34" s="96"/>
      <c r="P34" s="97">
        <f t="shared" si="5"/>
        <v>0.19374999999999995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0" t="s">
        <v>66</v>
      </c>
      <c r="C36" s="194" t="s">
        <v>195</v>
      </c>
      <c r="D36" s="195"/>
      <c r="E36" s="196"/>
      <c r="F36" s="195"/>
      <c r="G36" s="196"/>
      <c r="H36" s="195"/>
      <c r="I36" s="196"/>
      <c r="J36" s="195"/>
      <c r="K36" s="197"/>
      <c r="L36" s="197"/>
      <c r="M36" s="188"/>
      <c r="N36" s="188"/>
      <c r="O36" s="188"/>
      <c r="P36" s="188"/>
    </row>
    <row r="37" spans="2:16" ht="18" customHeight="1" x14ac:dyDescent="0.25">
      <c r="B37" s="191"/>
      <c r="C37" s="214"/>
      <c r="D37" s="214"/>
      <c r="E37" s="188"/>
      <c r="F37" s="188"/>
      <c r="G37" s="193"/>
      <c r="H37" s="188"/>
      <c r="I37" s="189"/>
      <c r="J37" s="188"/>
      <c r="K37" s="189"/>
      <c r="L37" s="188"/>
      <c r="M37" s="188"/>
      <c r="N37" s="188"/>
      <c r="O37" s="188"/>
      <c r="P37" s="188"/>
    </row>
    <row r="38" spans="2:16" ht="18" customHeight="1" x14ac:dyDescent="0.25">
      <c r="B38" s="191"/>
      <c r="C38" s="193"/>
      <c r="D38" s="188"/>
      <c r="E38" s="188"/>
      <c r="F38" s="188"/>
      <c r="G38" s="189"/>
      <c r="H38" s="188"/>
      <c r="I38" s="189"/>
      <c r="J38" s="188"/>
      <c r="K38" s="189"/>
      <c r="L38" s="188"/>
      <c r="M38" s="188"/>
      <c r="N38" s="188"/>
      <c r="O38" s="188"/>
      <c r="P38" s="188"/>
    </row>
    <row r="39" spans="2:16" ht="18" customHeight="1" x14ac:dyDescent="0.25">
      <c r="B39" s="191"/>
      <c r="C39" s="188"/>
      <c r="D39" s="188"/>
      <c r="E39" s="188"/>
      <c r="F39" s="188"/>
      <c r="G39" s="193"/>
      <c r="H39" s="188"/>
      <c r="I39" s="189"/>
      <c r="J39" s="188"/>
      <c r="K39" s="189"/>
      <c r="L39" s="188"/>
      <c r="M39" s="188"/>
      <c r="N39" s="188"/>
      <c r="O39" s="188"/>
      <c r="P39" s="188"/>
    </row>
    <row r="40" spans="2:16" ht="18" customHeight="1" x14ac:dyDescent="0.25">
      <c r="B40" s="191"/>
      <c r="C40" s="188"/>
      <c r="D40" s="188"/>
      <c r="E40" s="188"/>
      <c r="F40" s="188"/>
      <c r="G40" s="188"/>
      <c r="H40" s="188"/>
      <c r="I40" s="188"/>
      <c r="J40" s="188"/>
      <c r="K40" s="189"/>
      <c r="L40" s="188"/>
      <c r="M40" s="188"/>
      <c r="N40" s="188"/>
      <c r="O40" s="188"/>
      <c r="P40" s="188"/>
    </row>
    <row r="41" spans="2:16" ht="18" customHeight="1" x14ac:dyDescent="0.25">
      <c r="B41" s="192"/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6" t="s">
        <v>67</v>
      </c>
      <c r="C43" s="177"/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8"/>
    </row>
    <row r="44" spans="2:16" ht="14.1" customHeight="1" x14ac:dyDescent="0.25">
      <c r="B44" s="179" t="s">
        <v>193</v>
      </c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1"/>
    </row>
    <row r="45" spans="2:16" ht="14.1" customHeight="1" x14ac:dyDescent="0.25">
      <c r="B45" s="179"/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1"/>
    </row>
    <row r="46" spans="2:16" ht="14.1" customHeight="1" x14ac:dyDescent="0.25">
      <c r="B46" s="182"/>
      <c r="C46" s="183"/>
      <c r="D46" s="183"/>
      <c r="E46" s="183"/>
      <c r="F46" s="183"/>
      <c r="G46" s="183"/>
      <c r="H46" s="183"/>
      <c r="I46" s="183"/>
      <c r="J46" s="183"/>
      <c r="K46" s="183"/>
      <c r="L46" s="183"/>
      <c r="M46" s="183"/>
      <c r="N46" s="183"/>
      <c r="O46" s="183"/>
      <c r="P46" s="184"/>
    </row>
    <row r="47" spans="2:16" ht="14.1" customHeight="1" x14ac:dyDescent="0.25">
      <c r="B47" s="185"/>
      <c r="C47" s="186"/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7"/>
    </row>
    <row r="48" spans="2:16" ht="14.1" customHeight="1" x14ac:dyDescent="0.25">
      <c r="B48" s="160"/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2"/>
    </row>
    <row r="49" spans="2:16" ht="14.1" customHeight="1" x14ac:dyDescent="0.25">
      <c r="B49" s="160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2"/>
    </row>
    <row r="50" spans="2:16" ht="14.1" customHeight="1" x14ac:dyDescent="0.25">
      <c r="B50" s="160"/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2"/>
    </row>
    <row r="51" spans="2:16" ht="14.1" customHeight="1" x14ac:dyDescent="0.25">
      <c r="B51" s="160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2"/>
    </row>
    <row r="52" spans="2:16" ht="14.1" customHeight="1" thickBot="1" x14ac:dyDescent="0.3">
      <c r="B52" s="163"/>
      <c r="C52" s="164"/>
      <c r="D52" s="161"/>
      <c r="E52" s="161"/>
      <c r="F52" s="161"/>
      <c r="G52" s="164"/>
      <c r="H52" s="164"/>
      <c r="I52" s="164"/>
      <c r="J52" s="164"/>
      <c r="K52" s="164"/>
      <c r="L52" s="164"/>
      <c r="M52" s="164"/>
      <c r="N52" s="164"/>
      <c r="O52" s="164"/>
      <c r="P52" s="165"/>
    </row>
    <row r="53" spans="2:16" ht="14.1" customHeight="1" thickTop="1" thickBot="1" x14ac:dyDescent="0.3">
      <c r="B53" s="166" t="s">
        <v>165</v>
      </c>
      <c r="C53" s="167"/>
      <c r="D53" s="90"/>
      <c r="E53" s="90"/>
      <c r="F53" s="90"/>
      <c r="G53" s="170"/>
      <c r="H53" s="171"/>
      <c r="I53" s="171"/>
      <c r="J53" s="171"/>
      <c r="K53" s="171"/>
      <c r="L53" s="171"/>
      <c r="M53" s="171"/>
      <c r="N53" s="171"/>
      <c r="O53" s="171"/>
      <c r="P53" s="172"/>
    </row>
    <row r="54" spans="2:16" ht="14.1" customHeight="1" thickTop="1" thickBot="1" x14ac:dyDescent="0.3">
      <c r="B54" s="168" t="s">
        <v>164</v>
      </c>
      <c r="C54" s="169"/>
      <c r="D54" s="169"/>
      <c r="E54" s="169"/>
      <c r="F54" s="125">
        <v>36</v>
      </c>
      <c r="G54" s="173"/>
      <c r="H54" s="174"/>
      <c r="I54" s="174"/>
      <c r="J54" s="174"/>
      <c r="K54" s="174"/>
      <c r="L54" s="174"/>
      <c r="M54" s="174"/>
      <c r="N54" s="174"/>
      <c r="O54" s="174"/>
      <c r="P54" s="175"/>
    </row>
    <row r="55" spans="2:16" ht="13.5" customHeight="1" thickTop="1" x14ac:dyDescent="0.25"/>
    <row r="56" spans="2:16" ht="17.25" customHeight="1" x14ac:dyDescent="0.25">
      <c r="B56" s="147" t="s">
        <v>68</v>
      </c>
      <c r="C56" s="14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48" t="s">
        <v>69</v>
      </c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50"/>
      <c r="N57" s="151" t="s">
        <v>70</v>
      </c>
      <c r="O57" s="149"/>
      <c r="P57" s="152"/>
    </row>
    <row r="58" spans="2:16" ht="17.100000000000001" customHeight="1" x14ac:dyDescent="0.25">
      <c r="B58" s="153" t="s">
        <v>71</v>
      </c>
      <c r="C58" s="154"/>
      <c r="D58" s="155"/>
      <c r="E58" s="153" t="s">
        <v>72</v>
      </c>
      <c r="F58" s="154"/>
      <c r="G58" s="155"/>
      <c r="H58" s="154" t="s">
        <v>73</v>
      </c>
      <c r="I58" s="154"/>
      <c r="J58" s="154"/>
      <c r="K58" s="156" t="s">
        <v>74</v>
      </c>
      <c r="L58" s="154"/>
      <c r="M58" s="157"/>
      <c r="N58" s="158"/>
      <c r="O58" s="154"/>
      <c r="P58" s="159"/>
    </row>
    <row r="59" spans="2:16" ht="20.100000000000001" customHeight="1" x14ac:dyDescent="0.25">
      <c r="B59" s="135" t="s">
        <v>75</v>
      </c>
      <c r="C59" s="136"/>
      <c r="D59" s="29" t="b">
        <v>1</v>
      </c>
      <c r="E59" s="135" t="s">
        <v>76</v>
      </c>
      <c r="F59" s="136"/>
      <c r="G59" s="29" t="b">
        <v>1</v>
      </c>
      <c r="H59" s="143" t="s">
        <v>77</v>
      </c>
      <c r="I59" s="136"/>
      <c r="J59" s="29" t="b">
        <v>1</v>
      </c>
      <c r="K59" s="143" t="s">
        <v>78</v>
      </c>
      <c r="L59" s="136"/>
      <c r="M59" s="29" t="b">
        <v>1</v>
      </c>
      <c r="N59" s="144" t="s">
        <v>79</v>
      </c>
      <c r="O59" s="136"/>
      <c r="P59" s="29" t="b">
        <v>1</v>
      </c>
    </row>
    <row r="60" spans="2:16" ht="20.100000000000001" customHeight="1" x14ac:dyDescent="0.25">
      <c r="B60" s="135" t="s">
        <v>80</v>
      </c>
      <c r="C60" s="136"/>
      <c r="D60" s="29" t="b">
        <v>1</v>
      </c>
      <c r="E60" s="135" t="s">
        <v>81</v>
      </c>
      <c r="F60" s="136"/>
      <c r="G60" s="29" t="b">
        <v>1</v>
      </c>
      <c r="H60" s="143" t="s">
        <v>82</v>
      </c>
      <c r="I60" s="136"/>
      <c r="J60" s="29" t="b">
        <v>1</v>
      </c>
      <c r="K60" s="143" t="s">
        <v>83</v>
      </c>
      <c r="L60" s="136"/>
      <c r="M60" s="29" t="b">
        <v>1</v>
      </c>
      <c r="N60" s="144" t="s">
        <v>84</v>
      </c>
      <c r="O60" s="136"/>
      <c r="P60" s="29" t="b">
        <v>1</v>
      </c>
    </row>
    <row r="61" spans="2:16" ht="20.100000000000001" customHeight="1" x14ac:dyDescent="0.25">
      <c r="B61" s="135" t="s">
        <v>85</v>
      </c>
      <c r="C61" s="136"/>
      <c r="D61" s="29" t="b">
        <v>1</v>
      </c>
      <c r="E61" s="135" t="s">
        <v>86</v>
      </c>
      <c r="F61" s="136"/>
      <c r="G61" s="29" t="b">
        <v>1</v>
      </c>
      <c r="H61" s="143" t="s">
        <v>87</v>
      </c>
      <c r="I61" s="136"/>
      <c r="J61" s="29" t="b">
        <v>1</v>
      </c>
      <c r="K61" s="143" t="s">
        <v>88</v>
      </c>
      <c r="L61" s="136"/>
      <c r="M61" s="29" t="b">
        <v>1</v>
      </c>
      <c r="N61" s="144" t="s">
        <v>89</v>
      </c>
      <c r="O61" s="136"/>
      <c r="P61" s="29" t="b">
        <v>1</v>
      </c>
    </row>
    <row r="62" spans="2:16" ht="20.100000000000001" customHeight="1" x14ac:dyDescent="0.25">
      <c r="B62" s="143" t="s">
        <v>87</v>
      </c>
      <c r="C62" s="136"/>
      <c r="D62" s="29" t="b">
        <v>1</v>
      </c>
      <c r="E62" s="135" t="s">
        <v>90</v>
      </c>
      <c r="F62" s="136"/>
      <c r="G62" s="29" t="b">
        <v>1</v>
      </c>
      <c r="H62" s="143" t="s">
        <v>91</v>
      </c>
      <c r="I62" s="136"/>
      <c r="J62" s="29" t="b">
        <v>0</v>
      </c>
      <c r="K62" s="143" t="s">
        <v>92</v>
      </c>
      <c r="L62" s="136"/>
      <c r="M62" s="29" t="b">
        <v>1</v>
      </c>
      <c r="N62" s="144" t="s">
        <v>82</v>
      </c>
      <c r="O62" s="136"/>
      <c r="P62" s="29" t="b">
        <v>1</v>
      </c>
    </row>
    <row r="63" spans="2:16" ht="20.100000000000001" customHeight="1" x14ac:dyDescent="0.25">
      <c r="B63" s="143" t="s">
        <v>93</v>
      </c>
      <c r="C63" s="136"/>
      <c r="D63" s="29" t="b">
        <v>1</v>
      </c>
      <c r="E63" s="135" t="s">
        <v>94</v>
      </c>
      <c r="F63" s="136"/>
      <c r="G63" s="29" t="b">
        <v>1</v>
      </c>
      <c r="H63" s="34"/>
      <c r="I63" s="35"/>
      <c r="J63" s="36"/>
      <c r="K63" s="143" t="s">
        <v>95</v>
      </c>
      <c r="L63" s="136"/>
      <c r="M63" s="29" t="b">
        <v>1</v>
      </c>
      <c r="N63" s="144" t="s">
        <v>163</v>
      </c>
      <c r="O63" s="136"/>
      <c r="P63" s="29" t="b">
        <v>1</v>
      </c>
    </row>
    <row r="64" spans="2:16" ht="20.100000000000001" customHeight="1" x14ac:dyDescent="0.25">
      <c r="B64" s="143" t="s">
        <v>96</v>
      </c>
      <c r="C64" s="136"/>
      <c r="D64" s="29" t="b">
        <v>0</v>
      </c>
      <c r="E64" s="135" t="s">
        <v>97</v>
      </c>
      <c r="F64" s="136"/>
      <c r="G64" s="29" t="b">
        <v>1</v>
      </c>
      <c r="H64" s="37"/>
      <c r="I64" s="38"/>
      <c r="J64" s="39"/>
      <c r="K64" s="145" t="s">
        <v>98</v>
      </c>
      <c r="L64" s="146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5" t="s">
        <v>161</v>
      </c>
      <c r="F65" s="136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7" t="s">
        <v>104</v>
      </c>
      <c r="C69" s="137"/>
      <c r="D69" s="47"/>
      <c r="E69" s="47"/>
      <c r="F69" s="139" t="s">
        <v>105</v>
      </c>
      <c r="G69" s="141" t="s">
        <v>106</v>
      </c>
      <c r="H69" s="47"/>
      <c r="I69" s="137" t="s">
        <v>107</v>
      </c>
      <c r="J69" s="137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138"/>
      <c r="C70" s="138"/>
      <c r="D70" s="51"/>
      <c r="E70" s="52"/>
      <c r="F70" s="140"/>
      <c r="G70" s="142"/>
      <c r="H70" s="53"/>
      <c r="I70" s="138"/>
      <c r="J70" s="138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109">
        <v>-153.1</v>
      </c>
      <c r="D72" s="109">
        <v>-154.5</v>
      </c>
      <c r="E72" s="73" t="s">
        <v>117</v>
      </c>
      <c r="F72" s="109">
        <v>23.1</v>
      </c>
      <c r="G72" s="109">
        <v>21.5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109">
        <v>-131.6</v>
      </c>
      <c r="D73" s="109">
        <v>-132.9</v>
      </c>
      <c r="E73" s="74" t="s">
        <v>121</v>
      </c>
      <c r="F73" s="111">
        <v>34.4</v>
      </c>
      <c r="G73" s="111">
        <v>41.6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109">
        <v>-219.7</v>
      </c>
      <c r="D74" s="109">
        <v>-210.5</v>
      </c>
      <c r="E74" s="74" t="s">
        <v>126</v>
      </c>
      <c r="F74" s="112">
        <v>10</v>
      </c>
      <c r="G74" s="112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109">
        <v>-111.7</v>
      </c>
      <c r="D75" s="109">
        <v>-112.8</v>
      </c>
      <c r="E75" s="74" t="s">
        <v>131</v>
      </c>
      <c r="F75" s="112">
        <v>40</v>
      </c>
      <c r="G75" s="112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109">
        <v>27</v>
      </c>
      <c r="D76" s="109">
        <v>25.1</v>
      </c>
      <c r="E76" s="74" t="s">
        <v>136</v>
      </c>
      <c r="F76" s="112">
        <v>10</v>
      </c>
      <c r="G76" s="112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109">
        <v>31.7</v>
      </c>
      <c r="D77" s="109">
        <v>29.4</v>
      </c>
      <c r="E77" s="74" t="s">
        <v>141</v>
      </c>
      <c r="F77" s="112">
        <v>150</v>
      </c>
      <c r="G77" s="112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109">
        <v>23.8</v>
      </c>
      <c r="D78" s="109">
        <v>22</v>
      </c>
      <c r="E78" s="74" t="s">
        <v>146</v>
      </c>
      <c r="F78" s="113"/>
      <c r="G78" s="113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109">
        <v>24.6</v>
      </c>
      <c r="D79" s="109">
        <v>22.7</v>
      </c>
      <c r="E79" s="73" t="s">
        <v>151</v>
      </c>
      <c r="F79" s="109">
        <v>21.4</v>
      </c>
      <c r="G79" s="109">
        <v>15.8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110">
        <v>4.3300000000000002E-5</v>
      </c>
      <c r="D80" s="110">
        <v>4.32E-5</v>
      </c>
      <c r="E80" s="74" t="s">
        <v>156</v>
      </c>
      <c r="F80" s="111">
        <v>44.4</v>
      </c>
      <c r="G80" s="111">
        <v>68.3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202" t="s">
        <v>160</v>
      </c>
      <c r="C84" s="202"/>
    </row>
    <row r="85" spans="2:16" ht="15" customHeight="1" x14ac:dyDescent="0.25">
      <c r="B85" s="179" t="s">
        <v>185</v>
      </c>
      <c r="C85" s="203"/>
      <c r="D85" s="203"/>
      <c r="E85" s="203"/>
      <c r="F85" s="203"/>
      <c r="G85" s="203"/>
      <c r="H85" s="203"/>
      <c r="I85" s="203"/>
      <c r="J85" s="203"/>
      <c r="K85" s="203"/>
      <c r="L85" s="203"/>
      <c r="M85" s="203"/>
      <c r="N85" s="203"/>
      <c r="O85" s="203"/>
      <c r="P85" s="204"/>
    </row>
    <row r="86" spans="2:16" ht="15" customHeight="1" x14ac:dyDescent="0.25">
      <c r="B86" s="205"/>
      <c r="C86" s="206"/>
      <c r="D86" s="206"/>
      <c r="E86" s="206"/>
      <c r="F86" s="206"/>
      <c r="G86" s="206"/>
      <c r="H86" s="206"/>
      <c r="I86" s="206"/>
      <c r="J86" s="206"/>
      <c r="K86" s="206"/>
      <c r="L86" s="206"/>
      <c r="M86" s="206"/>
      <c r="N86" s="206"/>
      <c r="O86" s="206"/>
      <c r="P86" s="207"/>
    </row>
    <row r="87" spans="2:16" ht="15" customHeight="1" x14ac:dyDescent="0.25">
      <c r="B87" s="221"/>
      <c r="C87" s="222"/>
      <c r="D87" s="222"/>
      <c r="E87" s="222"/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3"/>
    </row>
    <row r="88" spans="2:16" ht="15" customHeight="1" x14ac:dyDescent="0.25">
      <c r="B88" s="224"/>
      <c r="C88" s="225"/>
      <c r="D88" s="225"/>
      <c r="E88" s="225"/>
      <c r="F88" s="225"/>
      <c r="G88" s="225"/>
      <c r="H88" s="225"/>
      <c r="I88" s="225"/>
      <c r="J88" s="225"/>
      <c r="K88" s="225"/>
      <c r="L88" s="225"/>
      <c r="M88" s="225"/>
      <c r="N88" s="225"/>
      <c r="O88" s="225"/>
      <c r="P88" s="226"/>
    </row>
    <row r="89" spans="2:16" ht="15" customHeight="1" x14ac:dyDescent="0.25">
      <c r="B89" s="227"/>
      <c r="C89" s="228"/>
      <c r="D89" s="228"/>
      <c r="E89" s="228"/>
      <c r="F89" s="228"/>
      <c r="G89" s="228"/>
      <c r="H89" s="228"/>
      <c r="I89" s="228"/>
      <c r="J89" s="228"/>
      <c r="K89" s="228"/>
      <c r="L89" s="228"/>
      <c r="M89" s="228"/>
      <c r="N89" s="228"/>
      <c r="O89" s="228"/>
      <c r="P89" s="229"/>
    </row>
    <row r="90" spans="2:16" ht="15" customHeight="1" x14ac:dyDescent="0.25">
      <c r="B90" s="224"/>
      <c r="C90" s="225"/>
      <c r="D90" s="225"/>
      <c r="E90" s="225"/>
      <c r="F90" s="225"/>
      <c r="G90" s="225"/>
      <c r="H90" s="225"/>
      <c r="I90" s="225"/>
      <c r="J90" s="225"/>
      <c r="K90" s="225"/>
      <c r="L90" s="225"/>
      <c r="M90" s="225"/>
      <c r="N90" s="225"/>
      <c r="O90" s="225"/>
      <c r="P90" s="226"/>
    </row>
    <row r="91" spans="2:16" ht="15" customHeight="1" x14ac:dyDescent="0.25">
      <c r="B91" s="224"/>
      <c r="C91" s="225"/>
      <c r="D91" s="225"/>
      <c r="E91" s="225"/>
      <c r="F91" s="225"/>
      <c r="G91" s="225"/>
      <c r="H91" s="225"/>
      <c r="I91" s="225"/>
      <c r="J91" s="225"/>
      <c r="K91" s="225"/>
      <c r="L91" s="225"/>
      <c r="M91" s="225"/>
      <c r="N91" s="225"/>
      <c r="O91" s="225"/>
      <c r="P91" s="226"/>
    </row>
    <row r="92" spans="2:16" ht="15" customHeight="1" x14ac:dyDescent="0.25">
      <c r="B92" s="215"/>
      <c r="C92" s="216"/>
      <c r="D92" s="216"/>
      <c r="E92" s="216"/>
      <c r="F92" s="216"/>
      <c r="G92" s="216"/>
      <c r="H92" s="216"/>
      <c r="I92" s="216"/>
      <c r="J92" s="216"/>
      <c r="K92" s="216"/>
      <c r="L92" s="216"/>
      <c r="M92" s="216"/>
      <c r="N92" s="216"/>
      <c r="O92" s="216"/>
      <c r="P92" s="217"/>
    </row>
    <row r="93" spans="2:16" ht="15" customHeight="1" x14ac:dyDescent="0.25">
      <c r="B93" s="215"/>
      <c r="C93" s="216"/>
      <c r="D93" s="216"/>
      <c r="E93" s="216"/>
      <c r="F93" s="216"/>
      <c r="G93" s="216"/>
      <c r="H93" s="216"/>
      <c r="I93" s="216"/>
      <c r="J93" s="216"/>
      <c r="K93" s="216"/>
      <c r="L93" s="216"/>
      <c r="M93" s="216"/>
      <c r="N93" s="216"/>
      <c r="O93" s="216"/>
      <c r="P93" s="217"/>
    </row>
    <row r="94" spans="2:16" ht="15" customHeight="1" x14ac:dyDescent="0.25">
      <c r="B94" s="215"/>
      <c r="C94" s="216"/>
      <c r="D94" s="216"/>
      <c r="E94" s="216"/>
      <c r="F94" s="216"/>
      <c r="G94" s="216"/>
      <c r="H94" s="216"/>
      <c r="I94" s="216"/>
      <c r="J94" s="216"/>
      <c r="K94" s="216"/>
      <c r="L94" s="216"/>
      <c r="M94" s="216"/>
      <c r="N94" s="216"/>
      <c r="O94" s="216"/>
      <c r="P94" s="217"/>
    </row>
    <row r="95" spans="2:16" ht="15" customHeight="1" x14ac:dyDescent="0.25">
      <c r="B95" s="215"/>
      <c r="C95" s="216"/>
      <c r="D95" s="216"/>
      <c r="E95" s="216"/>
      <c r="F95" s="216"/>
      <c r="G95" s="216"/>
      <c r="H95" s="216"/>
      <c r="I95" s="216"/>
      <c r="J95" s="216"/>
      <c r="K95" s="216"/>
      <c r="L95" s="216"/>
      <c r="M95" s="216"/>
      <c r="N95" s="216"/>
      <c r="O95" s="216"/>
      <c r="P95" s="217"/>
    </row>
    <row r="96" spans="2:16" ht="15" customHeight="1" x14ac:dyDescent="0.25">
      <c r="B96" s="215"/>
      <c r="C96" s="216"/>
      <c r="D96" s="216"/>
      <c r="E96" s="216"/>
      <c r="F96" s="216"/>
      <c r="G96" s="216"/>
      <c r="H96" s="216"/>
      <c r="I96" s="216"/>
      <c r="J96" s="216"/>
      <c r="K96" s="216"/>
      <c r="L96" s="216"/>
      <c r="M96" s="216"/>
      <c r="N96" s="216"/>
      <c r="O96" s="216"/>
      <c r="P96" s="217"/>
    </row>
    <row r="97" spans="2:16" ht="15" customHeight="1" x14ac:dyDescent="0.25">
      <c r="B97" s="215"/>
      <c r="C97" s="216"/>
      <c r="D97" s="216"/>
      <c r="E97" s="216"/>
      <c r="F97" s="216"/>
      <c r="G97" s="216"/>
      <c r="H97" s="216"/>
      <c r="I97" s="216"/>
      <c r="J97" s="216"/>
      <c r="K97" s="216"/>
      <c r="L97" s="216"/>
      <c r="M97" s="216"/>
      <c r="N97" s="216"/>
      <c r="O97" s="216"/>
      <c r="P97" s="217"/>
    </row>
    <row r="98" spans="2:16" ht="15" customHeight="1" x14ac:dyDescent="0.25">
      <c r="B98" s="215"/>
      <c r="C98" s="216"/>
      <c r="D98" s="216"/>
      <c r="E98" s="216"/>
      <c r="F98" s="216"/>
      <c r="G98" s="216"/>
      <c r="H98" s="216"/>
      <c r="I98" s="216"/>
      <c r="J98" s="216"/>
      <c r="K98" s="216"/>
      <c r="L98" s="216"/>
      <c r="M98" s="216"/>
      <c r="N98" s="216"/>
      <c r="O98" s="216"/>
      <c r="P98" s="217"/>
    </row>
    <row r="99" spans="2:16" ht="15" customHeight="1" x14ac:dyDescent="0.25">
      <c r="B99" s="218"/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20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2025-10-13T03:41:17Z</dcterms:modified>
</cp:coreProperties>
</file>