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8" i="1" l="1"/>
  <c r="I18" i="1"/>
  <c r="J18" i="1" l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<sst xmlns="http://schemas.openxmlformats.org/spreadsheetml/2006/main" count="214" uniqueCount="200">
  <si>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</si>
  <si>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</si>
  <si>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</si>
  <si>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</si>
  <si>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</si>
  <si>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</si>
  <si>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</si>
  <si>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</si>
  <si>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</si>
  <si>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</si>
  <si>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</si>
  <si>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</si>
  <si>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</si>
  <si>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</si>
  <si>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</si>
  <si>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</si>
  <si>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</si>
  <si>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</si>
  <si>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</si>
  <si>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</si>
  <si>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</si>
  <si>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</si>
  <si>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</si>
  <si>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</si>
  <si>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</si>
  <si>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</si>
  <si>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</si>
  <si>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</si>
  <si>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</si>
  <si>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</si>
  <si>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</si>
  <si>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</si>
  <si>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</si>
  <si>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</si>
  <si>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</si>
  <si>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</si>
  <si>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</si>
  <si>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</si>
  <si>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</si>
  <si>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</si>
  <si>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</si>
  <si>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</si>
  <si>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</si>
  <si>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</si>
  <si>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</si>
  <si>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</si>
  <si>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</si>
  <si>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</si>
  <si>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</si>
  <si>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</si>
  <si>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</si>
  <si>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</si>
  <si>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</si>
  <si>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</si>
  <si>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</si>
  <si>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</si>
  <si>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</si>
  <si>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</si>
  <si>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</si>
  <si>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</si>
  <si>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</si>
  <si>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</si>
  <si>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</si>
  <si>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</si>
  <si>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</si>
  <si>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</si>
  <si>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</si>
  <si>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</si>
  <si>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</si>
  <si>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</si>
  <si>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</si>
  <si>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</si>
  <si>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</si>
  <si>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</si>
  <si>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</si>
  <si>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</si>
  <si>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</si>
  <si>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</si>
  <si>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</si>
  <si>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</si>
  <si>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</si>
  <si>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</si>
  <si>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</si>
  <si>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</si>
  <si>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</si>
  <si>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</si>
  <si>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</si>
  <si>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</si>
  <si>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</si>
  <si>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</si>
  <si>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</si>
  <si>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</si>
  <si>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</si>
  <si>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</si>
  <si>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</si>
  <si>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</si>
  <si>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</si>
  <si>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</si>
  <si>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</si>
  <si>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</si>
  <si>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</si>
  <si>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</si>
  <si>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</si>
  <si>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</si>
  <si>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</si>
  <si>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</si>
  <si>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</si>
  <si>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</si>
  <si>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</si>
  <si>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</si>
  <si>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</si>
  <si>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</si>
  <si>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</si>
  <si>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</si>
  <si>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</si>
  <si>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</si>
  <si>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</si>
  <si>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</si>
  <si>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</si>
  <si>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</si>
  <si>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</si>
  <si>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</si>
  <si>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</si>
  <si>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</si>
  <si>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</si>
  <si>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</si>
  <si>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</si>
  <si>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</si>
  <si>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</si>
  <si>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</si>
  <si>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</si>
  <si>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</si>
  <si>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</si>
  <si>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</si>
  <si>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</si>
  <si>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</si>
  <si>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</si>
  <si>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</si>
  <si>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</si>
  <si>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</si>
  <si>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</si>
  <si>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</si>
  <si>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</si>
  <si>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</si>
  <si>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</si>
  <si>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</si>
  <si>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</si>
  <si>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</si>
  <si>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</si>
  <si>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</si>
  <si>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</si>
  <si>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</si>
  <si>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</si>
  <si>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</si>
  <si>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</si>
  <si>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</si>
  <si>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</si>
  <si>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</si>
  <si>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</si>
  <si>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</si>
  <si>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</si>
  <si>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</si>
  <si>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</si>
  <si>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</si>
  <si>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</si>
  <si>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</si>
  <si>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</si>
  <si>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</si>
  <si>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</si>
  <si>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</si>
  <si>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</si>
  <si>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</si>
  <si>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</si>
  <si>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</si>
  <si>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</si>
  <si>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</si>
  <si>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</si>
  <si>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</si>
  <si>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</si>
  <si>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</si>
  <si>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</si>
  <si>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</si>
  <si>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BLG</t>
    <phoneticPr fontId="3" type="noConversion"/>
  </si>
  <si>
    <t>TMT</t>
    <phoneticPr fontId="3" type="noConversion"/>
  </si>
  <si>
    <t>ALL</t>
    <phoneticPr fontId="3" type="noConversion"/>
  </si>
  <si>
    <t>KAMP</t>
    <phoneticPr fontId="3" type="noConversion"/>
  </si>
  <si>
    <t>MMA</t>
    <phoneticPr fontId="3" type="noConversion"/>
  </si>
  <si>
    <t>1) 방풍막 분리</t>
    <phoneticPr fontId="3" type="noConversion"/>
  </si>
  <si>
    <t>SE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</si>
  <si>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</si>
  <si>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</si>
  <si>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20s/60k 20s/24k 28s/22k 45s/20k</t>
    <phoneticPr fontId="3" type="noConversion"/>
  </si>
  <si>
    <t>35s/32k 40s/25k 60s/26k</t>
    <phoneticPr fontId="3" type="noConversion"/>
  </si>
  <si>
    <t>S</t>
    <phoneticPr fontId="3" type="noConversion"/>
  </si>
  <si>
    <t>MMA-KAMP</t>
    <phoneticPr fontId="3" type="noConversion"/>
  </si>
  <si>
    <t xml:space="preserve"> /  /  /  /</t>
    <phoneticPr fontId="3" type="noConversion"/>
  </si>
  <si>
    <t xml:space="preserve"> [02:40] 저고도Mirror Angle limit으로 연이은 망원경 멈춤, TCC 먹통, 재연결후 관측 재개를 반복</t>
    <phoneticPr fontId="3" type="noConversion"/>
  </si>
  <si>
    <t>M_055909-055910:M</t>
    <phoneticPr fontId="3" type="noConversion"/>
  </si>
  <si>
    <t>60s/32k 33s/26k 22s/23k</t>
    <phoneticPr fontId="3" type="noConversion"/>
  </si>
  <si>
    <t>55s/17k 55s/29k 30s/26k 20s/25k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</si>
</sst>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67" sqref="G6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8">
        <v>45922</v>
      </c>
      <c r="D3" s="199"/>
      <c r="E3" s="1"/>
      <c r="F3" s="1"/>
      <c r="G3" s="1"/>
      <c r="H3" s="1"/>
      <c r="I3" s="1"/>
      <c r="J3" s="1"/>
      <c r="K3" s="32" t="s">
        <v>2</v>
      </c>
      <c r="L3" s="200">
        <f>(P31-(P32+P33))/P31*100</f>
        <v>95.260663507109015</v>
      </c>
      <c r="M3" s="200"/>
      <c r="N3" s="32" t="s">
        <v>3</v>
      </c>
      <c r="O3" s="200">
        <f>(P31-P33)/P31*100</f>
        <v>95.260663507109015</v>
      </c>
      <c r="P3" s="200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0.72222222222222221</v>
      </c>
      <c r="D9" s="114">
        <v>2.48</v>
      </c>
      <c r="E9" s="114">
        <v>9</v>
      </c>
      <c r="F9" s="114">
        <v>38</v>
      </c>
      <c r="G9" s="115" t="s">
        <v>193</v>
      </c>
      <c r="H9" s="114">
        <v>3.5</v>
      </c>
      <c r="I9" s="115">
        <v>0.2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14">
        <v>1.2</v>
      </c>
      <c r="E10" s="114">
        <v>6.8</v>
      </c>
      <c r="F10" s="114">
        <v>45</v>
      </c>
      <c r="G10" s="115" t="s">
        <v>193</v>
      </c>
      <c r="H10" s="114">
        <v>2.5</v>
      </c>
      <c r="I10" s="120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32">
        <v>0.14583333333333334</v>
      </c>
      <c r="D11" s="233">
        <v>1.3</v>
      </c>
      <c r="E11" s="233">
        <v>6.6</v>
      </c>
      <c r="F11" s="233">
        <v>43</v>
      </c>
      <c r="G11" s="234" t="s">
        <v>188</v>
      </c>
      <c r="H11" s="235">
        <v>0.6</v>
      </c>
      <c r="I11" s="236"/>
      <c r="J11" s="237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23.423611111111111</v>
      </c>
      <c r="D12" s="11">
        <f>AVERAGE(D9:D11)</f>
        <v>1.66</v>
      </c>
      <c r="E12" s="11">
        <f>AVERAGE(E9:E11)</f>
        <v>7.4666666666666659</v>
      </c>
      <c r="F12" s="12">
        <f>AVERAGE(F9:F11)</f>
        <v>42</v>
      </c>
      <c r="G12" s="13"/>
      <c r="H12" s="14">
        <f>AVERAGE(H9:H11)</f>
        <v>2.1999999999999997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4" t="s">
        <v>173</v>
      </c>
      <c r="D16" s="125" t="s">
        <v>176</v>
      </c>
      <c r="E16" s="115" t="s">
        <v>182</v>
      </c>
      <c r="F16" s="115" t="s">
        <v>185</v>
      </c>
      <c r="G16" s="115" t="s">
        <v>194</v>
      </c>
      <c r="H16" s="115" t="s">
        <v>186</v>
      </c>
      <c r="I16" s="115" t="s">
        <v>183</v>
      </c>
      <c r="J16" s="115" t="s">
        <v>184</v>
      </c>
      <c r="K16" s="93"/>
      <c r="L16" s="93"/>
      <c r="M16" s="93"/>
      <c r="N16" s="93"/>
      <c r="O16" s="93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0.63541666666666663</v>
      </c>
      <c r="D17" s="117">
        <v>0.63750000000000007</v>
      </c>
      <c r="E17" s="131">
        <v>0.71666666666666667</v>
      </c>
      <c r="F17" s="131">
        <v>0.88888888888888884</v>
      </c>
      <c r="G17" s="131">
        <v>0.95138888888888884</v>
      </c>
      <c r="H17" s="131">
        <v>1.3888888888888888E-2</v>
      </c>
      <c r="I17" s="131">
        <v>0.12847222222222224</v>
      </c>
      <c r="J17" s="131">
        <v>0.15625</v>
      </c>
      <c r="K17" s="92"/>
      <c r="L17" s="92"/>
      <c r="M17" s="92"/>
      <c r="N17" s="92"/>
      <c r="O17" s="92"/>
      <c r="P17" s="131">
        <v>0.16944444444444443</v>
      </c>
    </row>
    <row r="18" spans="1:16" s="75" customFormat="1" ht="14.1" customHeight="1" x14ac:dyDescent="0.25">
      <c r="A18" s="31"/>
      <c r="B18" s="21" t="s">
        <v>42</v>
      </c>
      <c r="C18" s="115">
        <v>55647</v>
      </c>
      <c r="D18" s="115">
        <f>C18+1</f>
        <v>55648</v>
      </c>
      <c r="E18" s="115">
        <f t="shared" ref="E18:F18" si="0">D19+1</f>
        <v>55660</v>
      </c>
      <c r="F18" s="115">
        <f t="shared" si="0"/>
        <v>55771</v>
      </c>
      <c r="G18" s="115">
        <f t="shared" ref="G18" si="1">F19+1</f>
        <v>55816</v>
      </c>
      <c r="H18" s="115">
        <f t="shared" ref="H18" si="2">G19+1</f>
        <v>55853</v>
      </c>
      <c r="I18" s="115">
        <f t="shared" ref="I18" si="3">H19+1</f>
        <v>55897</v>
      </c>
      <c r="J18" s="115">
        <f t="shared" ref="J18" si="4">I19+1</f>
        <v>55913</v>
      </c>
      <c r="K18" s="93"/>
      <c r="L18" s="93"/>
      <c r="M18" s="93"/>
      <c r="N18" s="93"/>
      <c r="O18" s="93"/>
      <c r="P18" s="115">
        <f>MAX(C18:O19)+1</f>
        <v>55925</v>
      </c>
    </row>
    <row r="19" spans="1:16" s="75" customFormat="1" ht="14.1" customHeight="1" thickBot="1" x14ac:dyDescent="0.3">
      <c r="A19" s="31"/>
      <c r="B19" s="9" t="s">
        <v>43</v>
      </c>
      <c r="C19" s="80"/>
      <c r="D19" s="115">
        <v>55659</v>
      </c>
      <c r="E19" s="119">
        <v>55770</v>
      </c>
      <c r="F19" s="119">
        <v>55815</v>
      </c>
      <c r="G19" s="119">
        <v>55852</v>
      </c>
      <c r="H19" s="119">
        <v>55896</v>
      </c>
      <c r="I19" s="119">
        <f>I18+15</f>
        <v>55912</v>
      </c>
      <c r="J19" s="119">
        <v>55924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5">IF(ISNUMBER(D18),D19-D18+1,"")</f>
        <v>12</v>
      </c>
      <c r="E20" s="85">
        <f t="shared" si="5"/>
        <v>111</v>
      </c>
      <c r="F20" s="99">
        <f t="shared" si="5"/>
        <v>45</v>
      </c>
      <c r="G20" s="99">
        <f t="shared" si="5"/>
        <v>37</v>
      </c>
      <c r="H20" s="85">
        <f t="shared" si="5"/>
        <v>44</v>
      </c>
      <c r="I20" s="85">
        <f t="shared" si="5"/>
        <v>16</v>
      </c>
      <c r="J20" s="85">
        <f t="shared" si="5"/>
        <v>12</v>
      </c>
      <c r="K20" s="85" t="str">
        <f t="shared" si="5"/>
        <v/>
      </c>
      <c r="L20" s="85" t="str">
        <f t="shared" si="5"/>
        <v/>
      </c>
      <c r="M20" s="85" t="str">
        <f t="shared" ref="M20:O20" si="6">IF(ISNUMBER(M18),M19-M18+1,"")</f>
        <v/>
      </c>
      <c r="N20" s="85" t="str">
        <f t="shared" si="6"/>
        <v/>
      </c>
      <c r="O20" s="85" t="str">
        <f t="shared" si="6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8" t="s">
        <v>45</v>
      </c>
      <c r="C22" s="21" t="s">
        <v>21</v>
      </c>
      <c r="D22" s="21" t="s">
        <v>23</v>
      </c>
      <c r="E22" s="21" t="s">
        <v>46</v>
      </c>
      <c r="F22" s="209" t="s">
        <v>47</v>
      </c>
      <c r="G22" s="209"/>
      <c r="H22" s="209"/>
      <c r="I22" s="209"/>
      <c r="J22" s="21" t="s">
        <v>21</v>
      </c>
      <c r="K22" s="21" t="s">
        <v>23</v>
      </c>
      <c r="L22" s="21" t="s">
        <v>46</v>
      </c>
      <c r="M22" s="209" t="s">
        <v>47</v>
      </c>
      <c r="N22" s="209"/>
      <c r="O22" s="209"/>
      <c r="P22" s="209"/>
    </row>
    <row r="23" spans="1:16" ht="13.5" customHeight="1" x14ac:dyDescent="0.25">
      <c r="B23" s="208"/>
      <c r="C23" s="117">
        <v>0.70763888888888893</v>
      </c>
      <c r="D23" s="117">
        <v>0.71250000000000002</v>
      </c>
      <c r="E23" s="115" t="s">
        <v>178</v>
      </c>
      <c r="F23" s="207" t="s">
        <v>191</v>
      </c>
      <c r="G23" s="207"/>
      <c r="H23" s="207"/>
      <c r="I23" s="207"/>
      <c r="J23" s="117">
        <v>0.15625</v>
      </c>
      <c r="K23" s="117">
        <v>0.16111111111111112</v>
      </c>
      <c r="L23" s="115" t="s">
        <v>179</v>
      </c>
      <c r="M23" s="207" t="s">
        <v>198</v>
      </c>
      <c r="N23" s="207"/>
      <c r="O23" s="207"/>
      <c r="P23" s="207"/>
    </row>
    <row r="24" spans="1:16" ht="13.5" customHeight="1" x14ac:dyDescent="0.25">
      <c r="B24" s="208"/>
      <c r="C24" s="118"/>
      <c r="D24" s="118"/>
      <c r="E24" s="115" t="s">
        <v>174</v>
      </c>
      <c r="F24" s="207" t="s">
        <v>189</v>
      </c>
      <c r="G24" s="207"/>
      <c r="H24" s="207"/>
      <c r="I24" s="207"/>
      <c r="J24" s="118"/>
      <c r="K24" s="118"/>
      <c r="L24" s="115" t="s">
        <v>177</v>
      </c>
      <c r="M24" s="207" t="s">
        <v>195</v>
      </c>
      <c r="N24" s="207"/>
      <c r="O24" s="207"/>
      <c r="P24" s="207"/>
    </row>
    <row r="25" spans="1:16" ht="13.5" customHeight="1" x14ac:dyDescent="0.25">
      <c r="B25" s="208"/>
      <c r="C25" s="117">
        <v>0.71250000000000002</v>
      </c>
      <c r="D25" s="117">
        <v>0.71597222222222223</v>
      </c>
      <c r="E25" s="115" t="s">
        <v>177</v>
      </c>
      <c r="F25" s="207" t="s">
        <v>192</v>
      </c>
      <c r="G25" s="207"/>
      <c r="H25" s="207"/>
      <c r="I25" s="207"/>
      <c r="J25" s="117">
        <v>0.16111111111111112</v>
      </c>
      <c r="K25" s="117">
        <v>0.16458333333333333</v>
      </c>
      <c r="L25" s="115" t="s">
        <v>174</v>
      </c>
      <c r="M25" s="207" t="s">
        <v>199</v>
      </c>
      <c r="N25" s="207"/>
      <c r="O25" s="207"/>
      <c r="P25" s="207"/>
    </row>
    <row r="26" spans="1:16" ht="13.5" customHeight="1" x14ac:dyDescent="0.25">
      <c r="B26" s="208"/>
      <c r="C26" s="118"/>
      <c r="D26" s="118"/>
      <c r="E26" s="115" t="s">
        <v>48</v>
      </c>
      <c r="F26" s="207" t="s">
        <v>190</v>
      </c>
      <c r="G26" s="207"/>
      <c r="H26" s="207"/>
      <c r="I26" s="207"/>
      <c r="J26" s="118"/>
      <c r="K26" s="118"/>
      <c r="L26" s="115" t="s">
        <v>180</v>
      </c>
      <c r="M26" s="207" t="s">
        <v>189</v>
      </c>
      <c r="N26" s="207"/>
      <c r="O26" s="207"/>
      <c r="P26" s="20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7" t="s">
        <v>49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2">
        <v>0.14166666666666666</v>
      </c>
      <c r="D30" s="123"/>
      <c r="E30" s="123">
        <v>6.25E-2</v>
      </c>
      <c r="F30" s="123">
        <v>0.17777777777777778</v>
      </c>
      <c r="G30" s="123"/>
      <c r="H30" s="123"/>
      <c r="I30" s="123"/>
      <c r="J30" s="123"/>
      <c r="K30" s="130"/>
      <c r="L30" s="132"/>
      <c r="M30" s="121"/>
      <c r="N30" s="132"/>
      <c r="O30" s="121"/>
      <c r="P30" s="100">
        <f>SUM(C30:J30,L30:N30)</f>
        <v>0.38194444444444442</v>
      </c>
    </row>
    <row r="31" spans="1:16" ht="14.1" customHeight="1" x14ac:dyDescent="0.25">
      <c r="B31" s="22" t="s">
        <v>168</v>
      </c>
      <c r="C31" s="226">
        <v>0.17222222222222225</v>
      </c>
      <c r="D31" s="133"/>
      <c r="E31" s="133">
        <v>0.125</v>
      </c>
      <c r="F31" s="133">
        <v>0.11458333333333333</v>
      </c>
      <c r="G31" s="102"/>
      <c r="H31" s="102"/>
      <c r="I31" s="102"/>
      <c r="J31" s="102"/>
      <c r="K31" s="133">
        <v>2.7777777777777776E-2</v>
      </c>
      <c r="L31" s="102"/>
      <c r="M31" s="102"/>
      <c r="N31" s="102"/>
      <c r="O31" s="103"/>
      <c r="P31" s="100">
        <f>SUM(C31:N31)</f>
        <v>0.43958333333333338</v>
      </c>
    </row>
    <row r="32" spans="1:16" ht="14.1" customHeight="1" x14ac:dyDescent="0.25">
      <c r="B32" s="22" t="s">
        <v>64</v>
      </c>
      <c r="C32" s="127"/>
      <c r="D32" s="126"/>
      <c r="E32" s="126"/>
      <c r="F32" s="126"/>
      <c r="G32" s="126"/>
      <c r="H32" s="126"/>
      <c r="I32" s="126"/>
      <c r="J32" s="126"/>
      <c r="K32" s="126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28"/>
      <c r="D33" s="105"/>
      <c r="E33" s="129"/>
      <c r="F33" s="227">
        <v>2.0833333333333332E-2</v>
      </c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2.0833333333333332E-2</v>
      </c>
    </row>
    <row r="34" spans="2:16" ht="14.1" customHeight="1" x14ac:dyDescent="0.25">
      <c r="B34" s="69" t="s">
        <v>166</v>
      </c>
      <c r="C34" s="95">
        <f>C31-C32-C33</f>
        <v>0.17222222222222225</v>
      </c>
      <c r="D34" s="95">
        <f t="shared" ref="D34:P34" si="7">D31-D32-D33</f>
        <v>0</v>
      </c>
      <c r="E34" s="95">
        <f t="shared" si="7"/>
        <v>0.125</v>
      </c>
      <c r="F34" s="95">
        <f t="shared" si="7"/>
        <v>9.375E-2</v>
      </c>
      <c r="G34" s="95">
        <f t="shared" si="7"/>
        <v>0</v>
      </c>
      <c r="H34" s="95">
        <f t="shared" si="7"/>
        <v>0</v>
      </c>
      <c r="I34" s="95">
        <f t="shared" si="7"/>
        <v>0</v>
      </c>
      <c r="J34" s="95">
        <f t="shared" si="7"/>
        <v>0</v>
      </c>
      <c r="K34" s="95">
        <f t="shared" si="7"/>
        <v>2.7777777777777776E-2</v>
      </c>
      <c r="L34" s="95">
        <f t="shared" si="7"/>
        <v>0</v>
      </c>
      <c r="M34" s="95">
        <f t="shared" si="7"/>
        <v>0</v>
      </c>
      <c r="N34" s="95">
        <f t="shared" si="7"/>
        <v>0</v>
      </c>
      <c r="O34" s="96"/>
      <c r="P34" s="97">
        <f t="shared" si="7"/>
        <v>0.41875000000000007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66</v>
      </c>
      <c r="C36" s="195" t="s">
        <v>197</v>
      </c>
      <c r="D36" s="194"/>
      <c r="E36" s="193"/>
      <c r="F36" s="194"/>
      <c r="G36" s="193"/>
      <c r="H36" s="194"/>
      <c r="I36" s="195"/>
      <c r="J36" s="194"/>
      <c r="K36" s="196"/>
      <c r="L36" s="196"/>
      <c r="M36" s="187"/>
      <c r="N36" s="187"/>
      <c r="O36" s="187"/>
      <c r="P36" s="187"/>
    </row>
    <row r="37" spans="2:16" ht="18" customHeight="1" x14ac:dyDescent="0.25">
      <c r="B37" s="190"/>
      <c r="C37" s="210"/>
      <c r="D37" s="210"/>
      <c r="E37" s="187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7"/>
      <c r="F38" s="187"/>
      <c r="G38" s="188"/>
      <c r="H38" s="187"/>
      <c r="I38" s="188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7"/>
      <c r="F39" s="187"/>
      <c r="G39" s="192"/>
      <c r="H39" s="187"/>
      <c r="I39" s="188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67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 t="s">
        <v>196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165</v>
      </c>
      <c r="C53" s="166"/>
      <c r="D53" s="90"/>
      <c r="E53" s="90"/>
      <c r="F53" s="90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164</v>
      </c>
      <c r="C54" s="168"/>
      <c r="D54" s="168"/>
      <c r="E54" s="168"/>
      <c r="F54" s="90">
        <v>745</v>
      </c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68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69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70</v>
      </c>
      <c r="O57" s="148"/>
      <c r="P57" s="151"/>
    </row>
    <row r="58" spans="2:16" ht="17.100000000000001" customHeight="1" x14ac:dyDescent="0.25">
      <c r="B58" s="152" t="s">
        <v>71</v>
      </c>
      <c r="C58" s="153"/>
      <c r="D58" s="154"/>
      <c r="E58" s="152" t="s">
        <v>72</v>
      </c>
      <c r="F58" s="153"/>
      <c r="G58" s="154"/>
      <c r="H58" s="153" t="s">
        <v>73</v>
      </c>
      <c r="I58" s="153"/>
      <c r="J58" s="153"/>
      <c r="K58" s="155" t="s">
        <v>74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75</v>
      </c>
      <c r="C59" s="135"/>
      <c r="D59" s="29" t="b">
        <v>1</v>
      </c>
      <c r="E59" s="134" t="s">
        <v>76</v>
      </c>
      <c r="F59" s="135"/>
      <c r="G59" s="29" t="b">
        <v>1</v>
      </c>
      <c r="H59" s="142" t="s">
        <v>77</v>
      </c>
      <c r="I59" s="135"/>
      <c r="J59" s="29" t="b">
        <v>1</v>
      </c>
      <c r="K59" s="142" t="s">
        <v>78</v>
      </c>
      <c r="L59" s="135"/>
      <c r="M59" s="29" t="b">
        <v>1</v>
      </c>
      <c r="N59" s="143" t="s">
        <v>79</v>
      </c>
      <c r="O59" s="135"/>
      <c r="P59" s="29" t="b">
        <v>1</v>
      </c>
    </row>
    <row r="60" spans="2:16" ht="20.100000000000001" customHeight="1" x14ac:dyDescent="0.25">
      <c r="B60" s="134" t="s">
        <v>80</v>
      </c>
      <c r="C60" s="135"/>
      <c r="D60" s="29" t="b">
        <v>1</v>
      </c>
      <c r="E60" s="134" t="s">
        <v>81</v>
      </c>
      <c r="F60" s="135"/>
      <c r="G60" s="29" t="b">
        <v>1</v>
      </c>
      <c r="H60" s="142" t="s">
        <v>82</v>
      </c>
      <c r="I60" s="135"/>
      <c r="J60" s="29" t="b">
        <v>1</v>
      </c>
      <c r="K60" s="142" t="s">
        <v>83</v>
      </c>
      <c r="L60" s="135"/>
      <c r="M60" s="29" t="b">
        <v>1</v>
      </c>
      <c r="N60" s="143" t="s">
        <v>84</v>
      </c>
      <c r="O60" s="135"/>
      <c r="P60" s="29" t="b">
        <v>1</v>
      </c>
    </row>
    <row r="61" spans="2:16" ht="20.100000000000001" customHeight="1" x14ac:dyDescent="0.25">
      <c r="B61" s="134" t="s">
        <v>85</v>
      </c>
      <c r="C61" s="135"/>
      <c r="D61" s="29" t="b">
        <v>1</v>
      </c>
      <c r="E61" s="134" t="s">
        <v>86</v>
      </c>
      <c r="F61" s="135"/>
      <c r="G61" s="29" t="b">
        <v>1</v>
      </c>
      <c r="H61" s="142" t="s">
        <v>87</v>
      </c>
      <c r="I61" s="135"/>
      <c r="J61" s="29" t="b">
        <v>1</v>
      </c>
      <c r="K61" s="142" t="s">
        <v>88</v>
      </c>
      <c r="L61" s="135"/>
      <c r="M61" s="29" t="b">
        <v>1</v>
      </c>
      <c r="N61" s="143" t="s">
        <v>89</v>
      </c>
      <c r="O61" s="135"/>
      <c r="P61" s="29" t="b">
        <v>1</v>
      </c>
    </row>
    <row r="62" spans="2:16" ht="20.100000000000001" customHeight="1" x14ac:dyDescent="0.25">
      <c r="B62" s="142" t="s">
        <v>87</v>
      </c>
      <c r="C62" s="135"/>
      <c r="D62" s="29" t="b">
        <v>1</v>
      </c>
      <c r="E62" s="134" t="s">
        <v>90</v>
      </c>
      <c r="F62" s="135"/>
      <c r="G62" s="29" t="b">
        <v>1</v>
      </c>
      <c r="H62" s="142" t="s">
        <v>91</v>
      </c>
      <c r="I62" s="135"/>
      <c r="J62" s="29" t="b">
        <v>0</v>
      </c>
      <c r="K62" s="142" t="s">
        <v>92</v>
      </c>
      <c r="L62" s="135"/>
      <c r="M62" s="29" t="b">
        <v>1</v>
      </c>
      <c r="N62" s="143" t="s">
        <v>82</v>
      </c>
      <c r="O62" s="135"/>
      <c r="P62" s="29" t="b">
        <v>1</v>
      </c>
    </row>
    <row r="63" spans="2:16" ht="20.100000000000001" customHeight="1" x14ac:dyDescent="0.25">
      <c r="B63" s="142" t="s">
        <v>93</v>
      </c>
      <c r="C63" s="135"/>
      <c r="D63" s="29" t="b">
        <v>1</v>
      </c>
      <c r="E63" s="134" t="s">
        <v>94</v>
      </c>
      <c r="F63" s="135"/>
      <c r="G63" s="29" t="b">
        <v>1</v>
      </c>
      <c r="H63" s="34"/>
      <c r="I63" s="35"/>
      <c r="J63" s="36"/>
      <c r="K63" s="142" t="s">
        <v>95</v>
      </c>
      <c r="L63" s="135"/>
      <c r="M63" s="29" t="b">
        <v>1</v>
      </c>
      <c r="N63" s="143" t="s">
        <v>163</v>
      </c>
      <c r="O63" s="135"/>
      <c r="P63" s="29" t="b">
        <v>1</v>
      </c>
    </row>
    <row r="64" spans="2:16" ht="20.100000000000001" customHeight="1" x14ac:dyDescent="0.25">
      <c r="B64" s="142" t="s">
        <v>96</v>
      </c>
      <c r="C64" s="135"/>
      <c r="D64" s="29" t="b">
        <v>1</v>
      </c>
      <c r="E64" s="134" t="s">
        <v>97</v>
      </c>
      <c r="F64" s="135"/>
      <c r="G64" s="29" t="b">
        <v>1</v>
      </c>
      <c r="H64" s="37"/>
      <c r="I64" s="38"/>
      <c r="J64" s="39"/>
      <c r="K64" s="144" t="s">
        <v>98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161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104</v>
      </c>
      <c r="C69" s="136"/>
      <c r="D69" s="47"/>
      <c r="E69" s="47"/>
      <c r="F69" s="138" t="s">
        <v>105</v>
      </c>
      <c r="G69" s="140" t="s">
        <v>106</v>
      </c>
      <c r="H69" s="47"/>
      <c r="I69" s="136" t="s">
        <v>107</v>
      </c>
      <c r="J69" s="136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</v>
      </c>
      <c r="D72" s="228">
        <v>-155.9</v>
      </c>
      <c r="E72" s="73" t="s">
        <v>117</v>
      </c>
      <c r="F72" s="109">
        <v>21</v>
      </c>
      <c r="G72" s="228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-132.69999999999999</v>
      </c>
      <c r="D73" s="228">
        <v>-133</v>
      </c>
      <c r="E73" s="74" t="s">
        <v>121</v>
      </c>
      <c r="F73" s="111">
        <v>22</v>
      </c>
      <c r="G73" s="229">
        <v>22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-210.35</v>
      </c>
      <c r="D74" s="228">
        <v>-211.4</v>
      </c>
      <c r="E74" s="74" t="s">
        <v>126</v>
      </c>
      <c r="F74" s="112">
        <v>10</v>
      </c>
      <c r="G74" s="230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-112.47</v>
      </c>
      <c r="D75" s="228">
        <v>-113.8</v>
      </c>
      <c r="E75" s="74" t="s">
        <v>131</v>
      </c>
      <c r="F75" s="112">
        <v>40</v>
      </c>
      <c r="G75" s="230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26.8</v>
      </c>
      <c r="D76" s="228">
        <v>23.7</v>
      </c>
      <c r="E76" s="74" t="s">
        <v>136</v>
      </c>
      <c r="F76" s="112">
        <v>10</v>
      </c>
      <c r="G76" s="230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31</v>
      </c>
      <c r="D77" s="228">
        <v>27.5</v>
      </c>
      <c r="E77" s="74" t="s">
        <v>141</v>
      </c>
      <c r="F77" s="112">
        <v>150</v>
      </c>
      <c r="G77" s="230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23.8</v>
      </c>
      <c r="D78" s="228">
        <v>20.7</v>
      </c>
      <c r="E78" s="74" t="s">
        <v>146</v>
      </c>
      <c r="F78" s="113"/>
      <c r="G78" s="231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24.59</v>
      </c>
      <c r="D79" s="228">
        <v>21.5</v>
      </c>
      <c r="E79" s="73" t="s">
        <v>151</v>
      </c>
      <c r="F79" s="109">
        <v>16</v>
      </c>
      <c r="G79" s="228">
        <v>7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4.1600000000000002E-5</v>
      </c>
      <c r="D80" s="238">
        <v>4.1900000000000002E-5</v>
      </c>
      <c r="E80" s="74" t="s">
        <v>156</v>
      </c>
      <c r="F80" s="111">
        <v>25</v>
      </c>
      <c r="G80" s="229">
        <v>51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1" t="s">
        <v>160</v>
      </c>
      <c r="C84" s="201"/>
    </row>
    <row r="85" spans="2:16" ht="15" customHeight="1" x14ac:dyDescent="0.25">
      <c r="B85" s="178" t="s">
        <v>187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204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6"/>
    </row>
    <row r="87" spans="2:16" ht="15" customHeight="1" x14ac:dyDescent="0.25">
      <c r="B87" s="217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9"/>
    </row>
    <row r="88" spans="2:16" ht="15" customHeight="1" x14ac:dyDescent="0.25"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2"/>
    </row>
    <row r="89" spans="2:16" ht="15" customHeight="1" x14ac:dyDescent="0.25">
      <c r="B89" s="223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5"/>
    </row>
    <row r="90" spans="2:16" ht="15" customHeight="1" x14ac:dyDescent="0.25"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2"/>
    </row>
    <row r="91" spans="2:16" ht="15" customHeight="1" x14ac:dyDescent="0.25"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2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2025-09-23T04:08:24Z</dcterms:modified>
</cp:coreProperties>
</file>