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F18" i="1" l="1"/>
  <c r="G18" i="1"/>
  <c r="H18" i="1"/>
  <c r="I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<sst xmlns="http://schemas.openxmlformats.org/spreadsheetml/2006/main" count="215" uniqueCount="200">
  <si>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</si>
  <si>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</si>
  <si>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</si>
  <si>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</si>
  <si>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</si>
  <si>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</si>
  <si>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</si>
  <si>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</si>
  <si>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</si>
  <si>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</si>
  <si>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</si>
  <si>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</si>
  <si>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</si>
  <si>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</si>
  <si>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</si>
  <si>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</si>
  <si>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</si>
  <si>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</si>
  <si>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</si>
  <si>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</si>
  <si>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</si>
  <si>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</si>
  <si>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</si>
  <si>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</si>
  <si>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</si>
  <si>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</si>
  <si>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</si>
  <si>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</si>
  <si>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</si>
  <si>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</si>
  <si>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</si>
  <si>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</si>
  <si>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</si>
  <si>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</si>
  <si>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</si>
  <si>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</si>
  <si>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</si>
  <si>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</si>
  <si>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</si>
  <si>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</si>
  <si>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</si>
  <si>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</si>
  <si>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</si>
  <si>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</si>
  <si>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</si>
  <si>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</si>
  <si>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</si>
  <si>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</si>
  <si>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</si>
  <si>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</si>
  <si>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</si>
  <si>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</si>
  <si>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</si>
  <si>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</si>
  <si>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</si>
  <si>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</si>
  <si>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</si>
  <si>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</si>
  <si>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</si>
  <si>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</si>
  <si>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</si>
  <si>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</si>
  <si>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</si>
  <si>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</si>
  <si>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</si>
  <si>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</si>
  <si>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</si>
  <si>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</si>
  <si>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</si>
  <si>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</si>
  <si>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</si>
  <si>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</si>
  <si>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</si>
  <si>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</si>
  <si>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</si>
  <si>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</si>
  <si>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</si>
  <si>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</si>
  <si>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</si>
  <si>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</si>
  <si>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</si>
  <si>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</si>
  <si>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</si>
  <si>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</si>
  <si>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</si>
  <si>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</si>
  <si>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</si>
  <si>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</si>
  <si>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</si>
  <si>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</si>
  <si>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</si>
  <si>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</si>
  <si>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</si>
  <si>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</si>
  <si>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</si>
  <si>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</si>
  <si>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</si>
  <si>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</si>
  <si>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</si>
  <si>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</si>
  <si>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</si>
  <si>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</si>
  <si>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</si>
  <si>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</si>
  <si>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</si>
  <si>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</si>
  <si>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</si>
  <si>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</si>
  <si>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</si>
  <si>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</si>
  <si>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</si>
  <si>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</si>
  <si>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</si>
  <si>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</si>
  <si>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</si>
  <si>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</si>
  <si>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</si>
  <si>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</si>
  <si>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</si>
  <si>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</si>
  <si>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</si>
  <si>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</si>
  <si>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</si>
  <si>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</si>
  <si>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</si>
  <si>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</si>
  <si>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</si>
  <si>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</si>
  <si>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</si>
  <si>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</si>
  <si>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</si>
  <si>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</si>
  <si>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</si>
  <si>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</si>
  <si>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</si>
  <si>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</si>
  <si>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</si>
  <si>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</si>
  <si>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</si>
  <si>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</si>
  <si>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</si>
  <si>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</si>
  <si>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</si>
  <si>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</si>
  <si>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</si>
  <si>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</si>
  <si>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</si>
  <si>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</si>
  <si>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</si>
  <si>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</si>
  <si>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</si>
  <si>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</si>
  <si>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</si>
  <si>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</si>
  <si>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</si>
  <si>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</si>
  <si>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</si>
  <si>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</si>
  <si>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</si>
  <si>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</si>
  <si>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</si>
  <si>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</si>
  <si>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</si>
  <si>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</si>
  <si>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</si>
  <si>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</si>
  <si>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</si>
  <si>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</si>
  <si>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</si>
  <si>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</si>
  <si>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</si>
  <si>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</si>
  <si>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</si>
  <si>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</si>
  <si>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</si>
  <si>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</si>
  <si>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</si>
  <si>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</si>
  <si>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</si>
  <si>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</si>
  <si>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</si>
  <si>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</si>
  <si>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</si>
  <si>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W</t>
    <phoneticPr fontId="3" type="noConversion"/>
  </si>
  <si>
    <t>1) 방풍막 연결</t>
    <phoneticPr fontId="3" type="noConversion"/>
  </si>
  <si>
    <t xml:space="preserve"> </t>
    <phoneticPr fontId="3" type="noConversion"/>
  </si>
  <si>
    <t>윤지훈</t>
    <phoneticPr fontId="3" type="noConversion"/>
  </si>
  <si>
    <t>20s/23k 35s/25k 50s/23k</t>
    <phoneticPr fontId="3" type="noConversion"/>
  </si>
  <si>
    <t>20s/15k 35s/22k 50s/32k</t>
    <phoneticPr fontId="3" type="noConversion"/>
  </si>
  <si>
    <t>BLG</t>
    <phoneticPr fontId="3" type="noConversion"/>
  </si>
  <si>
    <t>M_050969-050971:N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</si>
  <si>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</si>
  <si>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</si>
  <si>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</si>
  <si>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</si>
  <si>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M_051137-051138:N</t>
    <phoneticPr fontId="3" type="noConversion"/>
  </si>
  <si>
    <t>S</t>
    <phoneticPr fontId="3" type="noConversion"/>
  </si>
  <si>
    <t>60s/7k 45s/7k 30s/7k</t>
    <phoneticPr fontId="3" type="noConversion"/>
  </si>
  <si>
    <t>60s/5k 45s/6k 30s/6k</t>
    <phoneticPr fontId="3" type="noConversion"/>
  </si>
  <si>
    <t>2) 19:10~19:43 gmon에러 : 그래프가 여러 개 뜨는 오류 발생. G서버 및 가이드서버 재부팅 해도 같은 증상. 관측PC 재부팅 시도해도 같은증상 ./do-killPlot로 프로세스 모두 중지하고 재시작 하여 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</si>
</sst>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0" borderId="2" xfId="0" applyFont="1" applyBorder="1" applyProtection="1">
      <alignment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3" zoomScale="130" zoomScaleNormal="130" workbookViewId="0">
      <selection activeCell="J83" sqref="J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39" t="s">
        <v>0</v>
      </c>
      <c r="C2" s="1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0">
        <v>45903</v>
      </c>
      <c r="D3" s="141"/>
      <c r="E3" s="1"/>
      <c r="F3" s="1"/>
      <c r="G3" s="1"/>
      <c r="H3" s="1"/>
      <c r="I3" s="1"/>
      <c r="J3" s="1"/>
      <c r="K3" s="32" t="s">
        <v>2</v>
      </c>
      <c r="L3" s="142">
        <f>(P31-(P32+P33))/P31*100</f>
        <v>95.007564296520428</v>
      </c>
      <c r="M3" s="142"/>
      <c r="N3" s="32" t="s">
        <v>3</v>
      </c>
      <c r="O3" s="142">
        <f>(P31-P33)/P31*100</f>
        <v>95.007564296520428</v>
      </c>
      <c r="P3" s="142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9" t="s">
        <v>6</v>
      </c>
      <c r="C7" s="13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0">
        <v>0.70972222222222225</v>
      </c>
      <c r="D9" s="116">
        <v>1.5</v>
      </c>
      <c r="E9" s="116">
        <v>13.3</v>
      </c>
      <c r="F9" s="116">
        <v>26</v>
      </c>
      <c r="G9" s="111" t="s">
        <v>183</v>
      </c>
      <c r="H9" s="116">
        <v>3</v>
      </c>
      <c r="I9" s="111">
        <v>84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0">
        <v>0.9375</v>
      </c>
      <c r="D10" s="116">
        <v>1.93</v>
      </c>
      <c r="E10" s="116">
        <v>12.6</v>
      </c>
      <c r="F10" s="116">
        <v>28</v>
      </c>
      <c r="G10" s="111" t="s">
        <v>183</v>
      </c>
      <c r="H10" s="116">
        <v>1.8</v>
      </c>
      <c r="I10" s="222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4">
        <v>0.18402777777777779</v>
      </c>
      <c r="D11" s="115">
        <v>1.2</v>
      </c>
      <c r="E11" s="115">
        <v>11.9</v>
      </c>
      <c r="F11" s="115">
        <v>34</v>
      </c>
      <c r="G11" s="111" t="s">
        <v>196</v>
      </c>
      <c r="H11" s="116">
        <v>1.6</v>
      </c>
      <c r="I11" s="117"/>
      <c r="J11" s="118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23.474305555555556</v>
      </c>
      <c r="D12" s="11">
        <f>AVERAGE(D9:D11)</f>
        <v>1.5433333333333332</v>
      </c>
      <c r="E12" s="11">
        <f>AVERAGE(E9:E11)</f>
        <v>12.6</v>
      </c>
      <c r="F12" s="12">
        <f>AVERAGE(F9:F11)</f>
        <v>29.333333333333332</v>
      </c>
      <c r="G12" s="13"/>
      <c r="H12" s="14">
        <f>AVERAGE(H9:H11)</f>
        <v>2.1333333333333333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9" t="s">
        <v>25</v>
      </c>
      <c r="C14" s="13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6" t="s">
        <v>173</v>
      </c>
      <c r="D16" s="219" t="s">
        <v>176</v>
      </c>
      <c r="E16" s="111" t="s">
        <v>189</v>
      </c>
      <c r="F16" s="111" t="s">
        <v>191</v>
      </c>
      <c r="G16" s="111" t="s">
        <v>192</v>
      </c>
      <c r="H16" s="111" t="s">
        <v>193</v>
      </c>
      <c r="I16" s="111" t="s">
        <v>194</v>
      </c>
      <c r="J16" s="93"/>
      <c r="K16" s="93"/>
      <c r="L16" s="93"/>
      <c r="M16" s="93"/>
      <c r="N16" s="93"/>
      <c r="O16" s="93"/>
      <c r="P16" s="111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0.69444444444444453</v>
      </c>
      <c r="D17" s="110">
        <v>0.65486111111111112</v>
      </c>
      <c r="E17" s="110">
        <v>0.70972222222222225</v>
      </c>
      <c r="F17" s="110">
        <v>0.94097222222222221</v>
      </c>
      <c r="G17" s="110">
        <v>6.9444444444444441E-3</v>
      </c>
      <c r="H17" s="110">
        <v>0.14791666666666667</v>
      </c>
      <c r="I17" s="110">
        <v>0.16874999999999998</v>
      </c>
      <c r="J17" s="92"/>
      <c r="K17" s="92"/>
      <c r="L17" s="92"/>
      <c r="M17" s="92"/>
      <c r="N17" s="92"/>
      <c r="O17" s="92"/>
      <c r="P17" s="110">
        <v>0.18263888888888891</v>
      </c>
    </row>
    <row r="18" spans="1:16" s="75" customFormat="1" ht="14.1" customHeight="1" x14ac:dyDescent="0.25">
      <c r="A18" s="31"/>
      <c r="B18" s="21" t="s">
        <v>42</v>
      </c>
      <c r="C18" s="111">
        <v>50867</v>
      </c>
      <c r="D18" s="111">
        <f>C18+1</f>
        <v>50868</v>
      </c>
      <c r="E18" s="111">
        <f t="shared" ref="E18" si="0">D19+1</f>
        <v>50879</v>
      </c>
      <c r="F18" s="111">
        <f t="shared" ref="F18" si="1">E19+1</f>
        <v>51021</v>
      </c>
      <c r="G18" s="111">
        <f t="shared" ref="G18" si="2">F19+1</f>
        <v>51065</v>
      </c>
      <c r="H18" s="111">
        <f t="shared" ref="H18" si="3">G19+1</f>
        <v>51153</v>
      </c>
      <c r="I18" s="111">
        <f t="shared" ref="I18" si="4">H19+1</f>
        <v>51165</v>
      </c>
      <c r="J18" s="93"/>
      <c r="K18" s="93"/>
      <c r="L18" s="93"/>
      <c r="M18" s="93"/>
      <c r="N18" s="93"/>
      <c r="O18" s="93"/>
      <c r="P18" s="111">
        <f>MAX(C18:O19)+1</f>
        <v>51176</v>
      </c>
    </row>
    <row r="19" spans="1:16" s="75" customFormat="1" ht="14.1" customHeight="1" thickBot="1" x14ac:dyDescent="0.3">
      <c r="A19" s="31"/>
      <c r="B19" s="9" t="s">
        <v>43</v>
      </c>
      <c r="C19" s="80"/>
      <c r="D19" s="111">
        <v>50878</v>
      </c>
      <c r="E19" s="223">
        <v>51020</v>
      </c>
      <c r="F19" s="223">
        <v>51064</v>
      </c>
      <c r="G19" s="223">
        <v>51152</v>
      </c>
      <c r="H19" s="223">
        <v>51164</v>
      </c>
      <c r="I19" s="223">
        <f>I18+10</f>
        <v>51175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5">IF(ISNUMBER(D18),D19-D18+1,"")</f>
        <v>11</v>
      </c>
      <c r="E20" s="85">
        <f t="shared" si="5"/>
        <v>142</v>
      </c>
      <c r="F20" s="99">
        <f t="shared" si="5"/>
        <v>44</v>
      </c>
      <c r="G20" s="99">
        <f t="shared" si="5"/>
        <v>88</v>
      </c>
      <c r="H20" s="85">
        <f t="shared" si="5"/>
        <v>12</v>
      </c>
      <c r="I20" s="85">
        <f t="shared" si="5"/>
        <v>11</v>
      </c>
      <c r="J20" s="85" t="str">
        <f t="shared" si="5"/>
        <v/>
      </c>
      <c r="K20" s="85" t="str">
        <f t="shared" si="5"/>
        <v/>
      </c>
      <c r="L20" s="85" t="str">
        <f t="shared" si="5"/>
        <v/>
      </c>
      <c r="M20" s="85" t="str">
        <f t="shared" ref="M20:O20" si="6">IF(ISNUMBER(M18),M19-M18+1,"")</f>
        <v/>
      </c>
      <c r="N20" s="85" t="str">
        <f t="shared" si="6"/>
        <v/>
      </c>
      <c r="O20" s="85" t="str">
        <f t="shared" si="6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0" t="s">
        <v>45</v>
      </c>
      <c r="C22" s="21" t="s">
        <v>21</v>
      </c>
      <c r="D22" s="21" t="s">
        <v>23</v>
      </c>
      <c r="E22" s="21" t="s">
        <v>46</v>
      </c>
      <c r="F22" s="151" t="s">
        <v>47</v>
      </c>
      <c r="G22" s="151"/>
      <c r="H22" s="151"/>
      <c r="I22" s="151"/>
      <c r="J22" s="21" t="s">
        <v>21</v>
      </c>
      <c r="K22" s="21" t="s">
        <v>23</v>
      </c>
      <c r="L22" s="21" t="s">
        <v>46</v>
      </c>
      <c r="M22" s="151" t="s">
        <v>47</v>
      </c>
      <c r="N22" s="151"/>
      <c r="O22" s="151"/>
      <c r="P22" s="151"/>
    </row>
    <row r="23" spans="1:16" ht="13.5" customHeight="1" x14ac:dyDescent="0.25">
      <c r="B23" s="150"/>
      <c r="C23" s="110">
        <v>0.7006944444444444</v>
      </c>
      <c r="D23" s="110">
        <v>0.70486111111111116</v>
      </c>
      <c r="E23" s="111" t="s">
        <v>178</v>
      </c>
      <c r="F23" s="217" t="s">
        <v>187</v>
      </c>
      <c r="G23" s="217"/>
      <c r="H23" s="217"/>
      <c r="I23" s="217"/>
      <c r="J23" s="110">
        <v>0.16874999999999998</v>
      </c>
      <c r="K23" s="110">
        <v>0.17291666666666669</v>
      </c>
      <c r="L23" s="111" t="s">
        <v>180</v>
      </c>
      <c r="M23" s="217" t="s">
        <v>197</v>
      </c>
      <c r="N23" s="217"/>
      <c r="O23" s="217"/>
      <c r="P23" s="217"/>
    </row>
    <row r="24" spans="1:16" ht="13.5" customHeight="1" x14ac:dyDescent="0.25">
      <c r="B24" s="150"/>
      <c r="C24" s="218"/>
      <c r="D24" s="218"/>
      <c r="E24" s="111" t="s">
        <v>174</v>
      </c>
      <c r="F24" s="217" t="s">
        <v>182</v>
      </c>
      <c r="G24" s="217"/>
      <c r="H24" s="217"/>
      <c r="I24" s="217"/>
      <c r="J24" s="213"/>
      <c r="K24" s="213"/>
      <c r="L24" s="111" t="s">
        <v>177</v>
      </c>
      <c r="M24" s="217" t="s">
        <v>179</v>
      </c>
      <c r="N24" s="217"/>
      <c r="O24" s="217"/>
      <c r="P24" s="217"/>
    </row>
    <row r="25" spans="1:16" ht="13.5" customHeight="1" x14ac:dyDescent="0.25">
      <c r="B25" s="150"/>
      <c r="C25" s="110">
        <v>0.70486111111111116</v>
      </c>
      <c r="D25" s="110">
        <v>0.7090277777777777</v>
      </c>
      <c r="E25" s="111" t="s">
        <v>177</v>
      </c>
      <c r="F25" s="217" t="s">
        <v>188</v>
      </c>
      <c r="G25" s="217"/>
      <c r="H25" s="217"/>
      <c r="I25" s="217"/>
      <c r="J25" s="110">
        <v>0.17361111111111113</v>
      </c>
      <c r="K25" s="110">
        <v>0.17777777777777778</v>
      </c>
      <c r="L25" s="111" t="s">
        <v>174</v>
      </c>
      <c r="M25" s="217" t="s">
        <v>198</v>
      </c>
      <c r="N25" s="217"/>
      <c r="O25" s="217"/>
      <c r="P25" s="217"/>
    </row>
    <row r="26" spans="1:16" ht="13.5" customHeight="1" x14ac:dyDescent="0.25">
      <c r="B26" s="150"/>
      <c r="C26" s="218"/>
      <c r="D26" s="218"/>
      <c r="E26" s="111" t="s">
        <v>48</v>
      </c>
      <c r="F26" s="217" t="s">
        <v>179</v>
      </c>
      <c r="G26" s="217"/>
      <c r="H26" s="217"/>
      <c r="I26" s="217"/>
      <c r="J26" s="213"/>
      <c r="K26" s="213"/>
      <c r="L26" s="111" t="s">
        <v>181</v>
      </c>
      <c r="M26" s="217" t="s">
        <v>179</v>
      </c>
      <c r="N26" s="217"/>
      <c r="O26" s="217"/>
      <c r="P26" s="217"/>
    </row>
    <row r="27" spans="1:16" ht="13.5" customHeight="1" x14ac:dyDescent="0.25">
      <c r="B27" s="1"/>
      <c r="C27" s="94"/>
      <c r="D27" s="94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spans="1:16" ht="14.1" customHeight="1" thickBot="1" x14ac:dyDescent="0.3">
      <c r="B28" s="139" t="s">
        <v>49</v>
      </c>
      <c r="C28" s="139"/>
      <c r="D28" s="13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3">
        <v>0.20138888888888887</v>
      </c>
      <c r="D30" s="112">
        <v>0.14375000000000002</v>
      </c>
      <c r="E30" s="112">
        <v>6.25E-2</v>
      </c>
      <c r="F30" s="109"/>
      <c r="G30" s="109"/>
      <c r="H30" s="109"/>
      <c r="I30" s="109"/>
      <c r="J30" s="109"/>
      <c r="K30" s="214"/>
      <c r="L30" s="109"/>
      <c r="M30" s="109"/>
      <c r="N30" s="109"/>
      <c r="O30" s="109"/>
      <c r="P30" s="100">
        <f>SUM(C30:J30,L30:N30)</f>
        <v>0.40763888888888888</v>
      </c>
    </row>
    <row r="31" spans="1:16" ht="14.1" customHeight="1" x14ac:dyDescent="0.25">
      <c r="B31" s="22" t="s">
        <v>168</v>
      </c>
      <c r="C31" s="121">
        <v>0.23124999999999998</v>
      </c>
      <c r="D31" s="120">
        <v>0.14097222222222222</v>
      </c>
      <c r="E31" s="120">
        <v>6.5972222222222224E-2</v>
      </c>
      <c r="F31" s="102"/>
      <c r="G31" s="102"/>
      <c r="H31" s="102"/>
      <c r="I31" s="102"/>
      <c r="J31" s="102"/>
      <c r="K31" s="120">
        <v>2.0833333333333332E-2</v>
      </c>
      <c r="L31" s="102"/>
      <c r="M31" s="102"/>
      <c r="N31" s="102"/>
      <c r="O31" s="103"/>
      <c r="P31" s="100">
        <f>SUM(C31:N31)</f>
        <v>0.45902777777777776</v>
      </c>
    </row>
    <row r="32" spans="1:16" ht="14.1" customHeight="1" x14ac:dyDescent="0.25">
      <c r="B32" s="22" t="s">
        <v>64</v>
      </c>
      <c r="C32" s="215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P32" s="100">
        <f>SUM(C32:N32)</f>
        <v>0</v>
      </c>
    </row>
    <row r="33" spans="2:16" ht="14.1" customHeight="1" thickBot="1" x14ac:dyDescent="0.3">
      <c r="B33" s="22" t="s">
        <v>65</v>
      </c>
      <c r="C33" s="119">
        <v>2.2916666666666669E-2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101">
        <f>SUM(C33:N33)</f>
        <v>2.2916666666666669E-2</v>
      </c>
    </row>
    <row r="34" spans="2:16" ht="14.1" customHeight="1" x14ac:dyDescent="0.25">
      <c r="B34" s="69" t="s">
        <v>166</v>
      </c>
      <c r="C34" s="95">
        <f>C31-C32-C33</f>
        <v>0.20833333333333331</v>
      </c>
      <c r="D34" s="95">
        <f t="shared" ref="D34:P34" si="7">D31-D32-D33</f>
        <v>0.14097222222222222</v>
      </c>
      <c r="E34" s="95">
        <f t="shared" si="7"/>
        <v>6.5972222222222224E-2</v>
      </c>
      <c r="F34" s="95">
        <f t="shared" si="7"/>
        <v>0</v>
      </c>
      <c r="G34" s="95">
        <f t="shared" si="7"/>
        <v>0</v>
      </c>
      <c r="H34" s="95">
        <f t="shared" si="7"/>
        <v>0</v>
      </c>
      <c r="I34" s="95">
        <f t="shared" si="7"/>
        <v>0</v>
      </c>
      <c r="J34" s="95">
        <f t="shared" si="7"/>
        <v>0</v>
      </c>
      <c r="K34" s="95">
        <f t="shared" si="7"/>
        <v>2.0833333333333332E-2</v>
      </c>
      <c r="L34" s="95">
        <f t="shared" si="7"/>
        <v>0</v>
      </c>
      <c r="M34" s="95">
        <f t="shared" si="7"/>
        <v>0</v>
      </c>
      <c r="N34" s="95">
        <f t="shared" si="7"/>
        <v>0</v>
      </c>
      <c r="O34" s="96"/>
      <c r="P34" s="97">
        <f t="shared" si="7"/>
        <v>0.43611111111111112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66</v>
      </c>
      <c r="C36" s="220" t="s">
        <v>190</v>
      </c>
      <c r="D36" s="221"/>
      <c r="E36" s="220" t="s">
        <v>195</v>
      </c>
      <c r="F36" s="221"/>
      <c r="G36" s="154"/>
      <c r="H36" s="152"/>
      <c r="I36" s="156"/>
      <c r="J36" s="156"/>
      <c r="K36" s="156"/>
      <c r="L36" s="156"/>
      <c r="M36" s="152"/>
      <c r="N36" s="152"/>
      <c r="O36" s="152"/>
      <c r="P36" s="152"/>
    </row>
    <row r="37" spans="2:16" ht="18" customHeight="1" x14ac:dyDescent="0.25">
      <c r="B37" s="173"/>
      <c r="C37" s="153"/>
      <c r="D37" s="153"/>
      <c r="E37" s="152"/>
      <c r="F37" s="152"/>
      <c r="G37" s="154"/>
      <c r="H37" s="152"/>
      <c r="I37" s="155"/>
      <c r="J37" s="152"/>
      <c r="K37" s="155"/>
      <c r="L37" s="152"/>
      <c r="M37" s="152"/>
      <c r="N37" s="152"/>
      <c r="O37" s="152"/>
      <c r="P37" s="152"/>
    </row>
    <row r="38" spans="2:16" ht="18" customHeight="1" x14ac:dyDescent="0.25">
      <c r="B38" s="173"/>
      <c r="C38" s="154"/>
      <c r="D38" s="152"/>
      <c r="E38" s="152"/>
      <c r="F38" s="152"/>
      <c r="G38" s="155"/>
      <c r="H38" s="152"/>
      <c r="I38" s="155"/>
      <c r="J38" s="152"/>
      <c r="K38" s="155"/>
      <c r="L38" s="152"/>
      <c r="M38" s="152"/>
      <c r="N38" s="152"/>
      <c r="O38" s="152"/>
      <c r="P38" s="152"/>
    </row>
    <row r="39" spans="2:16" ht="18" customHeight="1" x14ac:dyDescent="0.25">
      <c r="B39" s="173"/>
      <c r="C39" s="152"/>
      <c r="D39" s="152"/>
      <c r="E39" s="152"/>
      <c r="F39" s="152"/>
      <c r="G39" s="154"/>
      <c r="H39" s="152"/>
      <c r="I39" s="155"/>
      <c r="J39" s="152"/>
      <c r="K39" s="155"/>
      <c r="L39" s="152"/>
      <c r="M39" s="152"/>
      <c r="N39" s="152"/>
      <c r="O39" s="152"/>
      <c r="P39" s="152"/>
    </row>
    <row r="40" spans="2:16" ht="18" customHeight="1" x14ac:dyDescent="0.25">
      <c r="B40" s="173"/>
      <c r="C40" s="152"/>
      <c r="D40" s="152"/>
      <c r="E40" s="152"/>
      <c r="F40" s="152"/>
      <c r="G40" s="152"/>
      <c r="H40" s="152"/>
      <c r="I40" s="152"/>
      <c r="J40" s="152"/>
      <c r="K40" s="155"/>
      <c r="L40" s="152"/>
      <c r="M40" s="152"/>
      <c r="N40" s="152"/>
      <c r="O40" s="152"/>
      <c r="P40" s="152"/>
    </row>
    <row r="41" spans="2:16" ht="18" customHeight="1" x14ac:dyDescent="0.25">
      <c r="B41" s="174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7" t="s">
        <v>67</v>
      </c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9"/>
    </row>
    <row r="44" spans="2:16" ht="14.1" customHeight="1" x14ac:dyDescent="0.25"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2"/>
    </row>
    <row r="45" spans="2:16" ht="14.1" customHeight="1" x14ac:dyDescent="0.25">
      <c r="B45" s="147" t="s">
        <v>185</v>
      </c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66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8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1"/>
    </row>
    <row r="50" spans="2:16" ht="14.1" customHeight="1" x14ac:dyDescent="0.25">
      <c r="B50" s="169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1"/>
    </row>
    <row r="51" spans="2:16" ht="14.1" customHeight="1" x14ac:dyDescent="0.25">
      <c r="B51" s="169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</row>
    <row r="52" spans="2:16" ht="14.1" customHeight="1" thickBot="1" x14ac:dyDescent="0.3">
      <c r="B52" s="188"/>
      <c r="C52" s="189"/>
      <c r="D52" s="170"/>
      <c r="E52" s="170"/>
      <c r="F52" s="170"/>
      <c r="G52" s="189"/>
      <c r="H52" s="189"/>
      <c r="I52" s="189"/>
      <c r="J52" s="189"/>
      <c r="K52" s="189"/>
      <c r="L52" s="189"/>
      <c r="M52" s="189"/>
      <c r="N52" s="189"/>
      <c r="O52" s="189"/>
      <c r="P52" s="190"/>
    </row>
    <row r="53" spans="2:16" ht="14.1" customHeight="1" thickTop="1" thickBot="1" x14ac:dyDescent="0.3">
      <c r="B53" s="191" t="s">
        <v>165</v>
      </c>
      <c r="C53" s="192"/>
      <c r="D53" s="90"/>
      <c r="E53" s="90"/>
      <c r="F53" s="90"/>
      <c r="G53" s="195"/>
      <c r="H53" s="196"/>
      <c r="I53" s="196"/>
      <c r="J53" s="196"/>
      <c r="K53" s="196"/>
      <c r="L53" s="196"/>
      <c r="M53" s="196"/>
      <c r="N53" s="196"/>
      <c r="O53" s="196"/>
      <c r="P53" s="197"/>
    </row>
    <row r="54" spans="2:16" ht="14.1" customHeight="1" thickTop="1" thickBot="1" x14ac:dyDescent="0.3">
      <c r="B54" s="193" t="s">
        <v>164</v>
      </c>
      <c r="C54" s="194"/>
      <c r="D54" s="194"/>
      <c r="E54" s="194"/>
      <c r="F54" s="90">
        <v>890</v>
      </c>
      <c r="G54" s="198"/>
      <c r="H54" s="199"/>
      <c r="I54" s="199"/>
      <c r="J54" s="199"/>
      <c r="K54" s="199"/>
      <c r="L54" s="199"/>
      <c r="M54" s="199"/>
      <c r="N54" s="199"/>
      <c r="O54" s="199"/>
      <c r="P54" s="200"/>
    </row>
    <row r="55" spans="2:16" ht="13.5" customHeight="1" thickTop="1" x14ac:dyDescent="0.25"/>
    <row r="56" spans="2:16" ht="17.25" customHeight="1" x14ac:dyDescent="0.25">
      <c r="B56" s="175" t="s">
        <v>68</v>
      </c>
      <c r="C56" s="17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6" t="s">
        <v>69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70</v>
      </c>
      <c r="O57" s="177"/>
      <c r="P57" s="180"/>
    </row>
    <row r="58" spans="2:16" ht="17.100000000000001" customHeight="1" x14ac:dyDescent="0.25">
      <c r="B58" s="181" t="s">
        <v>71</v>
      </c>
      <c r="C58" s="182"/>
      <c r="D58" s="183"/>
      <c r="E58" s="181" t="s">
        <v>72</v>
      </c>
      <c r="F58" s="182"/>
      <c r="G58" s="183"/>
      <c r="H58" s="182" t="s">
        <v>73</v>
      </c>
      <c r="I58" s="182"/>
      <c r="J58" s="182"/>
      <c r="K58" s="184" t="s">
        <v>74</v>
      </c>
      <c r="L58" s="182"/>
      <c r="M58" s="185"/>
      <c r="N58" s="186"/>
      <c r="O58" s="182"/>
      <c r="P58" s="187"/>
    </row>
    <row r="59" spans="2:16" ht="20.100000000000001" customHeight="1" x14ac:dyDescent="0.25">
      <c r="B59" s="201" t="s">
        <v>75</v>
      </c>
      <c r="C59" s="202"/>
      <c r="D59" s="29" t="b">
        <v>1</v>
      </c>
      <c r="E59" s="201" t="s">
        <v>76</v>
      </c>
      <c r="F59" s="202"/>
      <c r="G59" s="29" t="b">
        <v>1</v>
      </c>
      <c r="H59" s="203" t="s">
        <v>77</v>
      </c>
      <c r="I59" s="202"/>
      <c r="J59" s="29" t="b">
        <v>1</v>
      </c>
      <c r="K59" s="203" t="s">
        <v>78</v>
      </c>
      <c r="L59" s="202"/>
      <c r="M59" s="29" t="b">
        <v>1</v>
      </c>
      <c r="N59" s="204" t="s">
        <v>79</v>
      </c>
      <c r="O59" s="202"/>
      <c r="P59" s="29" t="b">
        <v>1</v>
      </c>
    </row>
    <row r="60" spans="2:16" ht="20.100000000000001" customHeight="1" x14ac:dyDescent="0.25">
      <c r="B60" s="201" t="s">
        <v>80</v>
      </c>
      <c r="C60" s="202"/>
      <c r="D60" s="29" t="b">
        <v>1</v>
      </c>
      <c r="E60" s="201" t="s">
        <v>81</v>
      </c>
      <c r="F60" s="202"/>
      <c r="G60" s="29" t="b">
        <v>1</v>
      </c>
      <c r="H60" s="203" t="s">
        <v>82</v>
      </c>
      <c r="I60" s="202"/>
      <c r="J60" s="29" t="b">
        <v>1</v>
      </c>
      <c r="K60" s="203" t="s">
        <v>83</v>
      </c>
      <c r="L60" s="202"/>
      <c r="M60" s="29" t="b">
        <v>1</v>
      </c>
      <c r="N60" s="204" t="s">
        <v>84</v>
      </c>
      <c r="O60" s="202"/>
      <c r="P60" s="29" t="b">
        <v>1</v>
      </c>
    </row>
    <row r="61" spans="2:16" ht="20.100000000000001" customHeight="1" x14ac:dyDescent="0.25">
      <c r="B61" s="201" t="s">
        <v>85</v>
      </c>
      <c r="C61" s="202"/>
      <c r="D61" s="29" t="b">
        <v>1</v>
      </c>
      <c r="E61" s="201" t="s">
        <v>86</v>
      </c>
      <c r="F61" s="202"/>
      <c r="G61" s="29" t="b">
        <v>1</v>
      </c>
      <c r="H61" s="203" t="s">
        <v>87</v>
      </c>
      <c r="I61" s="202"/>
      <c r="J61" s="29" t="b">
        <v>1</v>
      </c>
      <c r="K61" s="203" t="s">
        <v>88</v>
      </c>
      <c r="L61" s="202"/>
      <c r="M61" s="29" t="b">
        <v>1</v>
      </c>
      <c r="N61" s="204" t="s">
        <v>89</v>
      </c>
      <c r="O61" s="202"/>
      <c r="P61" s="29" t="b">
        <v>1</v>
      </c>
    </row>
    <row r="62" spans="2:16" ht="20.100000000000001" customHeight="1" x14ac:dyDescent="0.25">
      <c r="B62" s="203" t="s">
        <v>87</v>
      </c>
      <c r="C62" s="202"/>
      <c r="D62" s="29" t="b">
        <v>1</v>
      </c>
      <c r="E62" s="201" t="s">
        <v>90</v>
      </c>
      <c r="F62" s="202"/>
      <c r="G62" s="29" t="b">
        <v>1</v>
      </c>
      <c r="H62" s="203" t="s">
        <v>91</v>
      </c>
      <c r="I62" s="202"/>
      <c r="J62" s="29" t="b">
        <v>0</v>
      </c>
      <c r="K62" s="203" t="s">
        <v>92</v>
      </c>
      <c r="L62" s="202"/>
      <c r="M62" s="29" t="b">
        <v>1</v>
      </c>
      <c r="N62" s="204" t="s">
        <v>82</v>
      </c>
      <c r="O62" s="202"/>
      <c r="P62" s="29" t="b">
        <v>1</v>
      </c>
    </row>
    <row r="63" spans="2:16" ht="20.100000000000001" customHeight="1" x14ac:dyDescent="0.25">
      <c r="B63" s="203" t="s">
        <v>93</v>
      </c>
      <c r="C63" s="202"/>
      <c r="D63" s="29" t="b">
        <v>1</v>
      </c>
      <c r="E63" s="201" t="s">
        <v>94</v>
      </c>
      <c r="F63" s="202"/>
      <c r="G63" s="29" t="b">
        <v>1</v>
      </c>
      <c r="H63" s="34"/>
      <c r="I63" s="35"/>
      <c r="J63" s="36"/>
      <c r="K63" s="203" t="s">
        <v>95</v>
      </c>
      <c r="L63" s="202"/>
      <c r="M63" s="29" t="b">
        <v>1</v>
      </c>
      <c r="N63" s="204" t="s">
        <v>163</v>
      </c>
      <c r="O63" s="202"/>
      <c r="P63" s="29" t="b">
        <v>1</v>
      </c>
    </row>
    <row r="64" spans="2:16" ht="20.100000000000001" customHeight="1" x14ac:dyDescent="0.25">
      <c r="B64" s="203" t="s">
        <v>96</v>
      </c>
      <c r="C64" s="202"/>
      <c r="D64" s="29" t="b">
        <v>0</v>
      </c>
      <c r="E64" s="201" t="s">
        <v>97</v>
      </c>
      <c r="F64" s="202"/>
      <c r="G64" s="29" t="b">
        <v>1</v>
      </c>
      <c r="H64" s="37"/>
      <c r="I64" s="38"/>
      <c r="J64" s="39"/>
      <c r="K64" s="211" t="s">
        <v>98</v>
      </c>
      <c r="L64" s="21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1" t="s">
        <v>161</v>
      </c>
      <c r="F65" s="20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5" t="s">
        <v>104</v>
      </c>
      <c r="C69" s="205"/>
      <c r="D69" s="47"/>
      <c r="E69" s="47"/>
      <c r="F69" s="207" t="s">
        <v>105</v>
      </c>
      <c r="G69" s="209" t="s">
        <v>106</v>
      </c>
      <c r="H69" s="47"/>
      <c r="I69" s="205" t="s">
        <v>107</v>
      </c>
      <c r="J69" s="20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06"/>
      <c r="C70" s="206"/>
      <c r="D70" s="51"/>
      <c r="E70" s="52"/>
      <c r="F70" s="208"/>
      <c r="G70" s="210"/>
      <c r="H70" s="53"/>
      <c r="I70" s="206"/>
      <c r="J70" s="20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2</v>
      </c>
      <c r="Q71" s="68"/>
    </row>
    <row r="72" spans="2:17" ht="20.100000000000001" customHeight="1" x14ac:dyDescent="0.25">
      <c r="B72" s="65" t="s">
        <v>116</v>
      </c>
      <c r="C72" s="122">
        <v>-152.69999999999999</v>
      </c>
      <c r="D72" s="122">
        <v>-155.5</v>
      </c>
      <c r="E72" s="73" t="s">
        <v>117</v>
      </c>
      <c r="F72" s="122">
        <v>22.1</v>
      </c>
      <c r="G72" s="122">
        <v>20.5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22">
        <v>-131.1</v>
      </c>
      <c r="D73" s="122">
        <v>-133.4</v>
      </c>
      <c r="E73" s="74" t="s">
        <v>121</v>
      </c>
      <c r="F73" s="123">
        <v>17.600000000000001</v>
      </c>
      <c r="G73" s="123">
        <v>20.9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22">
        <v>-209.2</v>
      </c>
      <c r="D74" s="122">
        <v>-211.2</v>
      </c>
      <c r="E74" s="74" t="s">
        <v>126</v>
      </c>
      <c r="F74" s="124">
        <v>10</v>
      </c>
      <c r="G74" s="12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22">
        <v>-110.4</v>
      </c>
      <c r="D75" s="122">
        <v>-113.3</v>
      </c>
      <c r="E75" s="74" t="s">
        <v>131</v>
      </c>
      <c r="F75" s="124">
        <v>40</v>
      </c>
      <c r="G75" s="12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22">
        <v>26.7</v>
      </c>
      <c r="D76" s="122">
        <v>24.4</v>
      </c>
      <c r="E76" s="74" t="s">
        <v>136</v>
      </c>
      <c r="F76" s="124">
        <v>10</v>
      </c>
      <c r="G76" s="12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22">
        <v>31.6</v>
      </c>
      <c r="D77" s="122">
        <v>28.4</v>
      </c>
      <c r="E77" s="74" t="s">
        <v>141</v>
      </c>
      <c r="F77" s="124">
        <v>150</v>
      </c>
      <c r="G77" s="12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22">
        <v>23.4</v>
      </c>
      <c r="D78" s="122">
        <v>21.2</v>
      </c>
      <c r="E78" s="74" t="s">
        <v>146</v>
      </c>
      <c r="F78" s="125"/>
      <c r="G78" s="12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22">
        <v>24.2</v>
      </c>
      <c r="D79" s="122">
        <v>22</v>
      </c>
      <c r="E79" s="73" t="s">
        <v>151</v>
      </c>
      <c r="F79" s="122">
        <v>24.2</v>
      </c>
      <c r="G79" s="122">
        <v>12.3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26">
        <v>4.0800000000000002E-5</v>
      </c>
      <c r="D80" s="126">
        <v>4.07E-5</v>
      </c>
      <c r="E80" s="74" t="s">
        <v>156</v>
      </c>
      <c r="F80" s="123">
        <v>14.5</v>
      </c>
      <c r="G80" s="123">
        <v>38.1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43" t="s">
        <v>160</v>
      </c>
      <c r="C84" s="143"/>
    </row>
    <row r="85" spans="2:16" ht="15" customHeight="1" x14ac:dyDescent="0.25">
      <c r="B85" s="144" t="s">
        <v>184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6"/>
    </row>
    <row r="86" spans="2:16" ht="15" customHeight="1" x14ac:dyDescent="0.25">
      <c r="B86" s="147" t="s">
        <v>199</v>
      </c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9"/>
    </row>
    <row r="87" spans="2:16" ht="15" customHeight="1" x14ac:dyDescent="0.25">
      <c r="B87" s="133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5"/>
    </row>
    <row r="88" spans="2:16" ht="15" customHeight="1" x14ac:dyDescent="0.25">
      <c r="B88" s="133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5"/>
    </row>
    <row r="89" spans="2:16" ht="15" customHeight="1" x14ac:dyDescent="0.25">
      <c r="B89" s="136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33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5"/>
    </row>
    <row r="91" spans="2:16" ht="15" customHeight="1" x14ac:dyDescent="0.25">
      <c r="B91" s="133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5"/>
    </row>
    <row r="92" spans="2:16" ht="15" customHeight="1" x14ac:dyDescent="0.25">
      <c r="B92" s="127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9"/>
    </row>
    <row r="93" spans="2:16" ht="15" customHeight="1" x14ac:dyDescent="0.25">
      <c r="B93" s="127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9"/>
    </row>
    <row r="94" spans="2:16" ht="15" customHeight="1" x14ac:dyDescent="0.25"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9"/>
    </row>
    <row r="95" spans="2:16" ht="15" customHeight="1" x14ac:dyDescent="0.25">
      <c r="B95" s="127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9"/>
    </row>
    <row r="96" spans="2:16" ht="15" customHeight="1" x14ac:dyDescent="0.25">
      <c r="B96" s="127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9"/>
    </row>
    <row r="97" spans="2:16" ht="15" customHeight="1" x14ac:dyDescent="0.25"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9"/>
    </row>
    <row r="98" spans="2:16" ht="15" customHeight="1" x14ac:dyDescent="0.25">
      <c r="B98" s="127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9"/>
    </row>
    <row r="99" spans="2:16" ht="15" customHeight="1" x14ac:dyDescent="0.25">
      <c r="B99" s="130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2025-09-04T04:33:29Z</dcterms:modified>
</cp:coreProperties>
</file>