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9" i="1" s="1"/>
  <c r="I18" i="1"/>
  <c r="J18" i="1"/>
  <c r="H18" i="1"/>
  <c r="D19" i="1" l="1"/>
  <c r="G18" i="1" l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<sst xmlns="http://schemas.openxmlformats.org/spreadsheetml/2006/main" count="216" uniqueCount="196">
  <si>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</si>
  <si>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</si>
  <si>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</si>
  <si>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</si>
  <si>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</si>
  <si>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</si>
  <si>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</si>
  <si>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</si>
  <si>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</si>
  <si>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</si>
  <si>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</si>
  <si>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</si>
  <si>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</si>
  <si>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</si>
  <si>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</si>
  <si>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</si>
  <si>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</si>
  <si>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</si>
  <si>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</si>
  <si>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</si>
  <si>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</si>
  <si>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</si>
  <si>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</si>
  <si>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</si>
  <si>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</si>
  <si>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</si>
  <si>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</si>
  <si>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</si>
  <si>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</si>
  <si>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</si>
  <si>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</si>
  <si>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</si>
  <si>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</si>
  <si>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</si>
  <si>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</si>
  <si>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</si>
  <si>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</si>
  <si>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</si>
  <si>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</si>
  <si>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</si>
  <si>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</si>
  <si>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</si>
  <si>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</si>
  <si>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</si>
  <si>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</si>
  <si>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</si>
  <si>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</si>
  <si>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</si>
  <si>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</si>
  <si>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</si>
  <si>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</si>
  <si>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</si>
  <si>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</si>
  <si>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</si>
  <si>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</si>
  <si>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</si>
  <si>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</si>
  <si>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</si>
  <si>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</si>
  <si>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</si>
  <si>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</si>
  <si>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</si>
  <si>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</si>
  <si>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</si>
  <si>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</si>
  <si>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</si>
  <si>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</si>
  <si>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</si>
  <si>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</si>
  <si>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</si>
  <si>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</si>
  <si>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</si>
  <si>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</si>
  <si>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</si>
  <si>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</si>
  <si>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</si>
  <si>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</si>
  <si>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</si>
  <si>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</si>
  <si>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</si>
  <si>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</si>
  <si>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</si>
  <si>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</si>
  <si>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</si>
  <si>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</si>
  <si>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</si>
  <si>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</si>
  <si>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</si>
  <si>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</si>
  <si>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</si>
  <si>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</si>
  <si>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</si>
  <si>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</si>
  <si>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</si>
  <si>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</si>
  <si>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</si>
  <si>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</si>
  <si>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</si>
  <si>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</si>
  <si>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</si>
  <si>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</si>
  <si>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</si>
  <si>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</si>
  <si>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</si>
  <si>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</si>
  <si>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</si>
  <si>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</si>
  <si>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</si>
  <si>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</si>
  <si>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</si>
  <si>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</si>
  <si>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</si>
  <si>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</si>
  <si>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</si>
  <si>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</si>
  <si>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</si>
  <si>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</si>
  <si>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</si>
  <si>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</si>
  <si>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</si>
  <si>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</si>
  <si>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</si>
  <si>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</si>
  <si>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</si>
  <si>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</si>
  <si>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</si>
  <si>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</si>
  <si>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</si>
  <si>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</si>
  <si>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</si>
  <si>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</si>
  <si>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</si>
  <si>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</si>
  <si>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</si>
  <si>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</si>
  <si>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</si>
  <si>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</si>
  <si>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</si>
  <si>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</si>
  <si>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</si>
  <si>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</si>
  <si>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</si>
  <si>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</si>
  <si>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</si>
  <si>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</si>
  <si>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</si>
  <si>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</si>
  <si>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</si>
  <si>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</si>
  <si>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</si>
  <si>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</si>
  <si>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</si>
  <si>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</si>
  <si>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</si>
  <si>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</si>
  <si>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</si>
  <si>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</si>
  <si>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</si>
  <si>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</si>
  <si>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</si>
  <si>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</si>
  <si>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</si>
  <si>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</si>
  <si>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</si>
  <si>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</si>
  <si>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</si>
  <si>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</si>
  <si>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</si>
  <si>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</si>
  <si>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</si>
  <si>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</si>
  <si>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</si>
  <si>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</si>
  <si>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</si>
  <si>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</si>
  <si>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</si>
  <si>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</si>
  <si>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</si>
  <si>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</si>
  <si>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</si>
  <si>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</si>
  <si>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BLG-DEEPS</t>
    <phoneticPr fontId="3" type="noConversion"/>
  </si>
  <si>
    <t>KAMP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</si>
  <si>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</si>
  <si>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</si>
  <si>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</si>
  <si>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W</t>
    <phoneticPr fontId="3" type="noConversion"/>
  </si>
  <si>
    <t>김부진</t>
    <phoneticPr fontId="3" type="noConversion"/>
  </si>
  <si>
    <t>KSP</t>
    <phoneticPr fontId="3" type="noConversion"/>
  </si>
  <si>
    <t>1) 방풍막 분리</t>
    <phoneticPr fontId="3" type="noConversion"/>
  </si>
  <si>
    <t>SW</t>
    <phoneticPr fontId="3" type="noConversion"/>
  </si>
  <si>
    <t>BLG-KSP</t>
    <phoneticPr fontId="3" type="noConversion"/>
  </si>
  <si>
    <t>BLG</t>
    <phoneticPr fontId="3" type="noConversion"/>
  </si>
  <si>
    <t xml:space="preserve"> [18:43] 서풍이 너무강해 BLG 배당시간에, 대신 KSP를 찍음,  [20:45] 원래대로 BLG관측 </t>
    <phoneticPr fontId="3" type="noConversion"/>
  </si>
  <si>
    <t>M_047680-047681:K</t>
    <phoneticPr fontId="3" type="noConversion"/>
  </si>
  <si>
    <t xml:space="preserve"> [02:40] 구름과 고습으로 관측중단후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</si>
</sst>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6" sqref="E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6">
        <v>45889</v>
      </c>
      <c r="D3" s="197"/>
      <c r="E3" s="1"/>
      <c r="F3" s="1"/>
      <c r="G3" s="1"/>
      <c r="H3" s="1"/>
      <c r="I3" s="1"/>
      <c r="J3" s="1"/>
      <c r="K3" s="32" t="s">
        <v>2</v>
      </c>
      <c r="L3" s="198">
        <f>(P31-(P32+P33))/P31*100</f>
        <v>89.42598187311178</v>
      </c>
      <c r="M3" s="198"/>
      <c r="N3" s="32" t="s">
        <v>3</v>
      </c>
      <c r="O3" s="198">
        <f>(P31-P33)/P31*100</f>
        <v>100</v>
      </c>
      <c r="P3" s="198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2.0499999999999998</v>
      </c>
      <c r="E9" s="102">
        <v>8</v>
      </c>
      <c r="F9" s="102">
        <v>41</v>
      </c>
      <c r="G9" s="101" t="s">
        <v>190</v>
      </c>
      <c r="H9" s="102">
        <v>1</v>
      </c>
      <c r="I9" s="101">
        <v>10.199999999999999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2</v>
      </c>
      <c r="E10" s="102">
        <v>2.7</v>
      </c>
      <c r="F10" s="102">
        <v>71</v>
      </c>
      <c r="G10" s="101" t="s">
        <v>185</v>
      </c>
      <c r="H10" s="102">
        <v>5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0">
        <v>0.125</v>
      </c>
      <c r="D11" s="221"/>
      <c r="E11" s="221">
        <v>0.9</v>
      </c>
      <c r="F11" s="221">
        <v>87</v>
      </c>
      <c r="G11" s="222" t="s">
        <v>186</v>
      </c>
      <c r="H11" s="223">
        <v>3.4</v>
      </c>
      <c r="I11" s="224"/>
      <c r="J11" s="225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23.416666666666668</v>
      </c>
      <c r="D12" s="11">
        <f>AVERAGE(D9:D11)</f>
        <v>2.0249999999999999</v>
      </c>
      <c r="E12" s="11">
        <f>AVERAGE(E9:E11)</f>
        <v>3.8666666666666667</v>
      </c>
      <c r="F12" s="12">
        <f>AVERAGE(F9:F11)</f>
        <v>66.333333333333329</v>
      </c>
      <c r="G12" s="13"/>
      <c r="H12" s="14">
        <f>AVERAGE(H9:H11)</f>
        <v>3.1333333333333333</v>
      </c>
      <c r="I12" s="15"/>
      <c r="J12" s="16">
        <f>AVERAGE(J9:J11)</f>
        <v>4.333333333333333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181</v>
      </c>
      <c r="F16" s="101" t="s">
        <v>180</v>
      </c>
      <c r="G16" s="101" t="s">
        <v>191</v>
      </c>
      <c r="H16" s="101" t="s">
        <v>192</v>
      </c>
      <c r="I16" s="101" t="s">
        <v>182</v>
      </c>
      <c r="J16" s="101" t="s">
        <v>188</v>
      </c>
      <c r="K16" s="222" t="s">
        <v>176</v>
      </c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0.65</v>
      </c>
      <c r="D17" s="100">
        <v>0.69444444444444453</v>
      </c>
      <c r="E17" s="130">
        <v>0.70000000000000007</v>
      </c>
      <c r="F17" s="130">
        <v>0.71736111111111101</v>
      </c>
      <c r="G17" s="130">
        <v>0.77986111111111101</v>
      </c>
      <c r="H17" s="130">
        <v>0.86458333333333337</v>
      </c>
      <c r="I17" s="130">
        <v>0.9604166666666667</v>
      </c>
      <c r="J17" s="130">
        <v>2.7777777777777776E-2</v>
      </c>
      <c r="K17" s="130">
        <v>0.125</v>
      </c>
      <c r="L17" s="92"/>
      <c r="M17" s="92"/>
      <c r="N17" s="92"/>
      <c r="O17" s="92"/>
      <c r="P17" s="130">
        <v>0.12986111111111112</v>
      </c>
    </row>
    <row r="18" spans="1:16" s="75" customFormat="1" ht="14.1" customHeight="1" x14ac:dyDescent="0.25">
      <c r="A18" s="31"/>
      <c r="B18" s="21" t="s">
        <v>42</v>
      </c>
      <c r="C18" s="101">
        <v>47440</v>
      </c>
      <c r="D18" s="101">
        <f>C18+1</f>
        <v>47441</v>
      </c>
      <c r="E18" s="101">
        <f t="shared" ref="E18:H18" si="0">D19+1</f>
        <v>47446</v>
      </c>
      <c r="F18" s="101">
        <f t="shared" si="0"/>
        <v>47456</v>
      </c>
      <c r="G18" s="101">
        <f t="shared" si="0"/>
        <v>47495</v>
      </c>
      <c r="H18" s="101">
        <f t="shared" ref="H18" si="1">G19+1</f>
        <v>47551</v>
      </c>
      <c r="I18" s="101">
        <f t="shared" ref="I18" si="2">H19+1</f>
        <v>47612</v>
      </c>
      <c r="J18" s="101">
        <f t="shared" ref="J18" si="3">I19+1</f>
        <v>47656</v>
      </c>
      <c r="K18" s="222">
        <f t="shared" ref="K18:L18" si="4">J19+1</f>
        <v>47710</v>
      </c>
      <c r="L18" s="93"/>
      <c r="M18" s="92"/>
      <c r="N18" s="92"/>
      <c r="O18" s="92"/>
      <c r="P18" s="101">
        <f>MAX(C18:O19)+1</f>
        <v>47715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f>D18+4</f>
        <v>47445</v>
      </c>
      <c r="E19" s="108">
        <v>47455</v>
      </c>
      <c r="F19" s="108">
        <v>47494</v>
      </c>
      <c r="G19" s="108">
        <v>47550</v>
      </c>
      <c r="H19" s="108">
        <v>47611</v>
      </c>
      <c r="I19" s="108">
        <v>47655</v>
      </c>
      <c r="J19" s="108">
        <v>47709</v>
      </c>
      <c r="K19" s="227">
        <f>K18+4</f>
        <v>47714</v>
      </c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5</v>
      </c>
      <c r="E20" s="85">
        <f t="shared" si="5"/>
        <v>10</v>
      </c>
      <c r="F20" s="113">
        <f t="shared" si="5"/>
        <v>39</v>
      </c>
      <c r="G20" s="113">
        <f t="shared" si="5"/>
        <v>56</v>
      </c>
      <c r="H20" s="85">
        <f t="shared" si="5"/>
        <v>61</v>
      </c>
      <c r="I20" s="85">
        <f t="shared" si="5"/>
        <v>44</v>
      </c>
      <c r="J20" s="85">
        <f t="shared" si="5"/>
        <v>54</v>
      </c>
      <c r="K20" s="85">
        <f t="shared" si="5"/>
        <v>5</v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1" t="s">
        <v>21</v>
      </c>
      <c r="D22" s="21" t="s">
        <v>23</v>
      </c>
      <c r="E22" s="21" t="s">
        <v>46</v>
      </c>
      <c r="F22" s="202" t="s">
        <v>47</v>
      </c>
      <c r="G22" s="202"/>
      <c r="H22" s="202"/>
      <c r="I22" s="202"/>
      <c r="J22" s="21" t="s">
        <v>21</v>
      </c>
      <c r="K22" s="21" t="s">
        <v>23</v>
      </c>
      <c r="L22" s="21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25"/>
      <c r="D23" s="125"/>
      <c r="E23" s="110" t="s">
        <v>178</v>
      </c>
      <c r="F23" s="200" t="s">
        <v>179</v>
      </c>
      <c r="G23" s="200"/>
      <c r="H23" s="200"/>
      <c r="I23" s="200"/>
      <c r="J23" s="125"/>
      <c r="K23" s="125"/>
      <c r="L23" s="101" t="s">
        <v>183</v>
      </c>
      <c r="M23" s="200" t="s">
        <v>179</v>
      </c>
      <c r="N23" s="200"/>
      <c r="O23" s="200"/>
      <c r="P23" s="200"/>
    </row>
    <row r="24" spans="1:16" ht="13.5" customHeight="1" x14ac:dyDescent="0.25">
      <c r="B24" s="201"/>
      <c r="C24" s="104"/>
      <c r="D24" s="104"/>
      <c r="E24" s="101" t="s">
        <v>174</v>
      </c>
      <c r="F24" s="200" t="s">
        <v>179</v>
      </c>
      <c r="G24" s="200"/>
      <c r="H24" s="200"/>
      <c r="I24" s="200"/>
      <c r="J24" s="104"/>
      <c r="K24" s="104"/>
      <c r="L24" s="101" t="s">
        <v>177</v>
      </c>
      <c r="M24" s="200" t="s">
        <v>179</v>
      </c>
      <c r="N24" s="200"/>
      <c r="O24" s="200"/>
      <c r="P24" s="200"/>
    </row>
    <row r="25" spans="1:16" ht="13.5" customHeight="1" x14ac:dyDescent="0.25">
      <c r="B25" s="201"/>
      <c r="C25" s="104"/>
      <c r="D25" s="104"/>
      <c r="E25" s="101" t="s">
        <v>177</v>
      </c>
      <c r="F25" s="200" t="s">
        <v>179</v>
      </c>
      <c r="G25" s="200"/>
      <c r="H25" s="200"/>
      <c r="I25" s="200"/>
      <c r="J25" s="104"/>
      <c r="K25" s="104"/>
      <c r="L25" s="101" t="s">
        <v>174</v>
      </c>
      <c r="M25" s="200" t="s">
        <v>179</v>
      </c>
      <c r="N25" s="200"/>
      <c r="O25" s="200"/>
      <c r="P25" s="200"/>
    </row>
    <row r="26" spans="1:16" ht="13.5" customHeight="1" x14ac:dyDescent="0.25">
      <c r="B26" s="201"/>
      <c r="C26" s="104"/>
      <c r="D26" s="104"/>
      <c r="E26" s="101" t="s">
        <v>48</v>
      </c>
      <c r="F26" s="200" t="s">
        <v>179</v>
      </c>
      <c r="G26" s="200"/>
      <c r="H26" s="200"/>
      <c r="I26" s="200"/>
      <c r="J26" s="104"/>
      <c r="K26" s="104"/>
      <c r="L26" s="101" t="s">
        <v>184</v>
      </c>
      <c r="M26" s="200" t="s">
        <v>179</v>
      </c>
      <c r="N26" s="200"/>
      <c r="O26" s="200"/>
      <c r="P26" s="200"/>
    </row>
    <row r="27" spans="1:16" ht="13.5" customHeight="1" x14ac:dyDescent="0.25">
      <c r="B27" s="1"/>
      <c r="C27" s="94"/>
      <c r="D27" s="9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0.24583333333333335</v>
      </c>
      <c r="D30" s="115">
        <v>0.11666666666666665</v>
      </c>
      <c r="E30" s="115">
        <v>6.25E-2</v>
      </c>
      <c r="F30" s="115"/>
      <c r="G30" s="115"/>
      <c r="H30" s="115"/>
      <c r="I30" s="115"/>
      <c r="J30" s="115"/>
      <c r="K30" s="126"/>
      <c r="L30" s="115"/>
      <c r="M30" s="115"/>
      <c r="N30" s="115"/>
      <c r="O30" s="127"/>
      <c r="P30" s="116">
        <f>SUM(C30:J30,L30:N30)</f>
        <v>0.42499999999999999</v>
      </c>
    </row>
    <row r="31" spans="1:16" ht="14.1" customHeight="1" x14ac:dyDescent="0.25">
      <c r="B31" s="22" t="s">
        <v>168</v>
      </c>
      <c r="C31" s="219">
        <v>0.15833333333333333</v>
      </c>
      <c r="D31" s="218">
        <v>0.21666666666666667</v>
      </c>
      <c r="E31" s="218">
        <v>6.7361111111111108E-2</v>
      </c>
      <c r="F31" s="118"/>
      <c r="G31" s="218">
        <v>1.7361111111111112E-2</v>
      </c>
      <c r="H31" s="118"/>
      <c r="I31" s="118"/>
      <c r="J31" s="118"/>
      <c r="K31" s="218"/>
      <c r="L31" s="118"/>
      <c r="M31" s="118"/>
      <c r="N31" s="118"/>
      <c r="O31" s="119"/>
      <c r="P31" s="116">
        <f>SUM(C31:N31)</f>
        <v>0.4597222222222222</v>
      </c>
    </row>
    <row r="32" spans="1:16" ht="14.1" customHeight="1" x14ac:dyDescent="0.25">
      <c r="B32" s="22" t="s">
        <v>64</v>
      </c>
      <c r="C32" s="128"/>
      <c r="D32" s="226">
        <v>4.8611111111111112E-2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16">
        <f>SUM(C32:N32)</f>
        <v>4.8611111111111112E-2</v>
      </c>
    </row>
    <row r="33" spans="2:16" ht="14.1" customHeight="1" thickBot="1" x14ac:dyDescent="0.3">
      <c r="B33" s="22" t="s">
        <v>65</v>
      </c>
      <c r="C33" s="129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17">
        <f>SUM(C33:N33)</f>
        <v>0</v>
      </c>
    </row>
    <row r="34" spans="2:16" ht="14.1" customHeight="1" x14ac:dyDescent="0.25">
      <c r="B34" s="69" t="s">
        <v>166</v>
      </c>
      <c r="C34" s="95">
        <f>C31-C32-C33</f>
        <v>0.15833333333333333</v>
      </c>
      <c r="D34" s="95">
        <f t="shared" ref="D34:P34" si="7">D31-D32-D33</f>
        <v>0.16805555555555557</v>
      </c>
      <c r="E34" s="95">
        <f t="shared" si="7"/>
        <v>6.7361111111111108E-2</v>
      </c>
      <c r="F34" s="95">
        <f t="shared" si="7"/>
        <v>0</v>
      </c>
      <c r="G34" s="95">
        <f t="shared" si="7"/>
        <v>1.7361111111111112E-2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0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0.41111111111111109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66</v>
      </c>
      <c r="C36" s="187" t="s">
        <v>194</v>
      </c>
      <c r="D36" s="187"/>
      <c r="E36" s="187"/>
      <c r="F36" s="187"/>
      <c r="G36" s="194"/>
      <c r="H36" s="194"/>
      <c r="I36" s="194"/>
      <c r="J36" s="194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93"/>
      <c r="D37" s="193"/>
      <c r="E37" s="187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193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8" t="s">
        <v>195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165</v>
      </c>
      <c r="C53" s="163"/>
      <c r="D53" s="90"/>
      <c r="E53" s="90"/>
      <c r="F53" s="90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164</v>
      </c>
      <c r="C54" s="165"/>
      <c r="D54" s="165"/>
      <c r="E54" s="165"/>
      <c r="F54" s="90">
        <v>1540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68</v>
      </c>
      <c r="C56" s="14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4" t="s">
        <v>69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70</v>
      </c>
      <c r="O57" s="145"/>
      <c r="P57" s="148"/>
    </row>
    <row r="58" spans="2:16" ht="17.100000000000001" customHeight="1" x14ac:dyDescent="0.25">
      <c r="B58" s="149" t="s">
        <v>71</v>
      </c>
      <c r="C58" s="150"/>
      <c r="D58" s="151"/>
      <c r="E58" s="149" t="s">
        <v>72</v>
      </c>
      <c r="F58" s="150"/>
      <c r="G58" s="151"/>
      <c r="H58" s="150" t="s">
        <v>73</v>
      </c>
      <c r="I58" s="150"/>
      <c r="J58" s="150"/>
      <c r="K58" s="152" t="s">
        <v>74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75</v>
      </c>
      <c r="C59" s="132"/>
      <c r="D59" s="29" t="b">
        <v>1</v>
      </c>
      <c r="E59" s="131" t="s">
        <v>76</v>
      </c>
      <c r="F59" s="132"/>
      <c r="G59" s="29" t="b">
        <v>1</v>
      </c>
      <c r="H59" s="139" t="s">
        <v>77</v>
      </c>
      <c r="I59" s="132"/>
      <c r="J59" s="29" t="b">
        <v>1</v>
      </c>
      <c r="K59" s="139" t="s">
        <v>78</v>
      </c>
      <c r="L59" s="132"/>
      <c r="M59" s="29" t="b">
        <v>1</v>
      </c>
      <c r="N59" s="140" t="s">
        <v>79</v>
      </c>
      <c r="O59" s="132"/>
      <c r="P59" s="29" t="b">
        <v>1</v>
      </c>
    </row>
    <row r="60" spans="2:16" ht="20.100000000000001" customHeight="1" x14ac:dyDescent="0.25">
      <c r="B60" s="131" t="s">
        <v>80</v>
      </c>
      <c r="C60" s="132"/>
      <c r="D60" s="29" t="b">
        <v>1</v>
      </c>
      <c r="E60" s="131" t="s">
        <v>81</v>
      </c>
      <c r="F60" s="132"/>
      <c r="G60" s="29" t="b">
        <v>1</v>
      </c>
      <c r="H60" s="139" t="s">
        <v>82</v>
      </c>
      <c r="I60" s="132"/>
      <c r="J60" s="29" t="b">
        <v>1</v>
      </c>
      <c r="K60" s="139" t="s">
        <v>83</v>
      </c>
      <c r="L60" s="132"/>
      <c r="M60" s="29" t="b">
        <v>1</v>
      </c>
      <c r="N60" s="140" t="s">
        <v>84</v>
      </c>
      <c r="O60" s="132"/>
      <c r="P60" s="29" t="b">
        <v>1</v>
      </c>
    </row>
    <row r="61" spans="2:16" ht="20.100000000000001" customHeight="1" x14ac:dyDescent="0.25">
      <c r="B61" s="131" t="s">
        <v>85</v>
      </c>
      <c r="C61" s="132"/>
      <c r="D61" s="29" t="b">
        <v>1</v>
      </c>
      <c r="E61" s="131" t="s">
        <v>86</v>
      </c>
      <c r="F61" s="132"/>
      <c r="G61" s="29" t="b">
        <v>1</v>
      </c>
      <c r="H61" s="139" t="s">
        <v>87</v>
      </c>
      <c r="I61" s="132"/>
      <c r="J61" s="29" t="b">
        <v>1</v>
      </c>
      <c r="K61" s="139" t="s">
        <v>88</v>
      </c>
      <c r="L61" s="132"/>
      <c r="M61" s="29" t="b">
        <v>1</v>
      </c>
      <c r="N61" s="140" t="s">
        <v>89</v>
      </c>
      <c r="O61" s="132"/>
      <c r="P61" s="29" t="b">
        <v>1</v>
      </c>
    </row>
    <row r="62" spans="2:16" ht="20.100000000000001" customHeight="1" x14ac:dyDescent="0.25">
      <c r="B62" s="139" t="s">
        <v>87</v>
      </c>
      <c r="C62" s="132"/>
      <c r="D62" s="29" t="b">
        <v>1</v>
      </c>
      <c r="E62" s="131" t="s">
        <v>90</v>
      </c>
      <c r="F62" s="132"/>
      <c r="G62" s="29" t="b">
        <v>1</v>
      </c>
      <c r="H62" s="139" t="s">
        <v>91</v>
      </c>
      <c r="I62" s="132"/>
      <c r="J62" s="29" t="b">
        <v>0</v>
      </c>
      <c r="K62" s="139" t="s">
        <v>92</v>
      </c>
      <c r="L62" s="132"/>
      <c r="M62" s="29" t="b">
        <v>1</v>
      </c>
      <c r="N62" s="140" t="s">
        <v>82</v>
      </c>
      <c r="O62" s="132"/>
      <c r="P62" s="29" t="b">
        <v>1</v>
      </c>
    </row>
    <row r="63" spans="2:16" ht="20.100000000000001" customHeight="1" x14ac:dyDescent="0.25">
      <c r="B63" s="139" t="s">
        <v>93</v>
      </c>
      <c r="C63" s="132"/>
      <c r="D63" s="29" t="b">
        <v>1</v>
      </c>
      <c r="E63" s="131" t="s">
        <v>94</v>
      </c>
      <c r="F63" s="132"/>
      <c r="G63" s="29" t="b">
        <v>1</v>
      </c>
      <c r="H63" s="34"/>
      <c r="I63" s="35"/>
      <c r="J63" s="36"/>
      <c r="K63" s="139" t="s">
        <v>95</v>
      </c>
      <c r="L63" s="132"/>
      <c r="M63" s="29" t="b">
        <v>1</v>
      </c>
      <c r="N63" s="140" t="s">
        <v>163</v>
      </c>
      <c r="O63" s="132"/>
      <c r="P63" s="29" t="b">
        <v>1</v>
      </c>
    </row>
    <row r="64" spans="2:16" ht="20.100000000000001" customHeight="1" x14ac:dyDescent="0.25">
      <c r="B64" s="139" t="s">
        <v>96</v>
      </c>
      <c r="C64" s="132"/>
      <c r="D64" s="29" t="b">
        <v>0</v>
      </c>
      <c r="E64" s="131" t="s">
        <v>97</v>
      </c>
      <c r="F64" s="132"/>
      <c r="G64" s="29" t="b">
        <v>1</v>
      </c>
      <c r="H64" s="37"/>
      <c r="I64" s="38"/>
      <c r="J64" s="39"/>
      <c r="K64" s="141" t="s">
        <v>98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161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104</v>
      </c>
      <c r="C69" s="133"/>
      <c r="D69" s="47"/>
      <c r="E69" s="47"/>
      <c r="F69" s="135" t="s">
        <v>105</v>
      </c>
      <c r="G69" s="137" t="s">
        <v>106</v>
      </c>
      <c r="H69" s="47"/>
      <c r="I69" s="133" t="s">
        <v>107</v>
      </c>
      <c r="J69" s="13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-154.9</v>
      </c>
      <c r="D72" s="228">
        <v>-156</v>
      </c>
      <c r="E72" s="73" t="s">
        <v>117</v>
      </c>
      <c r="F72" s="98">
        <v>21</v>
      </c>
      <c r="G72" s="228">
        <v>18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-133.19999999999999</v>
      </c>
      <c r="D73" s="228">
        <v>-134.25</v>
      </c>
      <c r="E73" s="74" t="s">
        <v>121</v>
      </c>
      <c r="F73" s="105">
        <v>22</v>
      </c>
      <c r="G73" s="229">
        <v>28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-211.547</v>
      </c>
      <c r="D74" s="228">
        <v>-211.9</v>
      </c>
      <c r="E74" s="74" t="s">
        <v>126</v>
      </c>
      <c r="F74" s="106">
        <v>10</v>
      </c>
      <c r="G74" s="23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-112.648</v>
      </c>
      <c r="D75" s="228">
        <v>-113.9</v>
      </c>
      <c r="E75" s="74" t="s">
        <v>131</v>
      </c>
      <c r="F75" s="106">
        <v>40</v>
      </c>
      <c r="G75" s="23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24.11</v>
      </c>
      <c r="D76" s="228">
        <v>22.78</v>
      </c>
      <c r="E76" s="74" t="s">
        <v>136</v>
      </c>
      <c r="F76" s="106">
        <v>10</v>
      </c>
      <c r="G76" s="23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28.1</v>
      </c>
      <c r="D77" s="228">
        <v>26.26</v>
      </c>
      <c r="E77" s="74" t="s">
        <v>141</v>
      </c>
      <c r="F77" s="106">
        <v>150</v>
      </c>
      <c r="G77" s="23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20.8</v>
      </c>
      <c r="D78" s="228">
        <v>20</v>
      </c>
      <c r="E78" s="74" t="s">
        <v>146</v>
      </c>
      <c r="F78" s="107"/>
      <c r="G78" s="23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21.06</v>
      </c>
      <c r="D79" s="228">
        <v>20.7</v>
      </c>
      <c r="E79" s="73" t="s">
        <v>151</v>
      </c>
      <c r="F79" s="98">
        <v>16</v>
      </c>
      <c r="G79" s="228">
        <v>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3.9400000000000002E-5</v>
      </c>
      <c r="D80" s="232">
        <v>3.96E-5</v>
      </c>
      <c r="E80" s="74" t="s">
        <v>156</v>
      </c>
      <c r="F80" s="105">
        <v>26</v>
      </c>
      <c r="G80" s="229">
        <v>83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215" t="s">
        <v>189</v>
      </c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7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2025-08-21T03:11:18Z</dcterms:modified>
</cp:coreProperties>
</file>