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J18" i="1" s="1"/>
  <c r="H18" i="1"/>
  <c r="J19" i="1" l="1"/>
  <c r="G18" i="1"/>
  <c r="D25" i="1"/>
  <c r="D23" i="1"/>
  <c r="C25" i="1" l="1"/>
  <c r="C23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<sst xmlns="http://schemas.openxmlformats.org/spreadsheetml/2006/main" count="214" uniqueCount="197">
  <si>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</si>
  <si>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</si>
  <si>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</si>
  <si>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</si>
  <si>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</si>
  <si>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</si>
  <si>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</si>
  <si>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</si>
  <si>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</si>
  <si>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</si>
  <si>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</si>
  <si>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</si>
  <si>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</si>
  <si>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</si>
  <si>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</si>
  <si>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</si>
  <si>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</si>
  <si>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</si>
  <si>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</si>
  <si>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</si>
  <si>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</si>
  <si>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</si>
  <si>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</si>
  <si>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</si>
  <si>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</si>
  <si>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</si>
  <si>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</si>
  <si>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</si>
  <si>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</si>
  <si>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</si>
  <si>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</si>
  <si>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</si>
  <si>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</si>
  <si>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</si>
  <si>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</si>
  <si>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</si>
  <si>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</si>
  <si>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</si>
  <si>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</si>
  <si>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</si>
  <si>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</si>
  <si>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</si>
  <si>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</si>
  <si>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</si>
  <si>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</si>
  <si>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</si>
  <si>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</si>
  <si>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</si>
  <si>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</si>
  <si>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</si>
  <si>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</si>
  <si>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</si>
  <si>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</si>
  <si>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</si>
  <si>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</si>
  <si>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</si>
  <si>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</si>
  <si>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</si>
  <si>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</si>
  <si>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</si>
  <si>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</si>
  <si>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</si>
  <si>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</si>
  <si>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</si>
  <si>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</si>
  <si>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</si>
  <si>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</si>
  <si>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</si>
  <si>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</si>
  <si>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</si>
  <si>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</si>
  <si>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</si>
  <si>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</si>
  <si>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</si>
  <si>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</si>
  <si>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</si>
  <si>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</si>
  <si>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</si>
  <si>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</si>
  <si>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</si>
  <si>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</si>
  <si>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</si>
  <si>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</si>
  <si>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</si>
  <si>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</si>
  <si>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</si>
  <si>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</si>
  <si>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</si>
  <si>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</si>
  <si>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</si>
  <si>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</si>
  <si>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</si>
  <si>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</si>
  <si>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</si>
  <si>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</si>
  <si>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</si>
  <si>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</si>
  <si>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</si>
  <si>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</si>
  <si>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</si>
  <si>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</si>
  <si>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</si>
  <si>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</si>
  <si>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</si>
  <si>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</si>
  <si>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</si>
  <si>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</si>
  <si>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</si>
  <si>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</si>
  <si>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</si>
  <si>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</si>
  <si>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</si>
  <si>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</si>
  <si>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</si>
  <si>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</si>
  <si>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</si>
  <si>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</si>
  <si>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</si>
  <si>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</si>
  <si>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</si>
  <si>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</si>
  <si>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</si>
  <si>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</si>
  <si>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</si>
  <si>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</si>
  <si>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</si>
  <si>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</si>
  <si>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</si>
  <si>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</si>
  <si>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</si>
  <si>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</si>
  <si>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</si>
  <si>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</si>
  <si>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</si>
  <si>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</si>
  <si>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</si>
  <si>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</si>
  <si>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</si>
  <si>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</si>
  <si>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</si>
  <si>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</si>
  <si>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</si>
  <si>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</si>
  <si>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</si>
  <si>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</si>
  <si>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</si>
  <si>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</si>
  <si>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</si>
  <si>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</si>
  <si>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</si>
  <si>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</si>
  <si>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</si>
  <si>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</si>
  <si>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</si>
  <si>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</si>
  <si>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</si>
  <si>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</si>
  <si>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</si>
  <si>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</si>
  <si>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</si>
  <si>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</si>
  <si>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</si>
  <si>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</si>
  <si>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</si>
  <si>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</si>
  <si>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</si>
  <si>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</si>
  <si>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</si>
  <si>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</si>
  <si>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</si>
  <si>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</si>
  <si>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</si>
  <si>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</si>
  <si>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</si>
  <si>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</si>
  <si>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</si>
  <si>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</si>
  <si>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</si>
  <si>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</si>
  <si>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</si>
  <si>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</si>
  <si>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>BLG-DEEPS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</si>
  <si>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</si>
  <si>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</si>
  <si>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</si>
  <si>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</si>
  <si>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</si>
  <si>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</si>
  <si>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W</t>
    <phoneticPr fontId="3" type="noConversion"/>
  </si>
  <si>
    <t>김부진</t>
    <phoneticPr fontId="3" type="noConversion"/>
  </si>
  <si>
    <t>KSP</t>
    <phoneticPr fontId="3" type="noConversion"/>
  </si>
  <si>
    <t>1) 방풍막 분리</t>
    <phoneticPr fontId="3" type="noConversion"/>
  </si>
  <si>
    <t>20s/30k 27s/24k 47s/26k</t>
    <phoneticPr fontId="3" type="noConversion"/>
  </si>
  <si>
    <t>SW</t>
    <phoneticPr fontId="3" type="noConversion"/>
  </si>
  <si>
    <t>20s/22k 35s/27k 45s/25k 60s/23k</t>
    <phoneticPr fontId="3" type="noConversion"/>
  </si>
  <si>
    <t>M_047186-047187:K</t>
    <phoneticPr fontId="3" type="noConversion"/>
  </si>
  <si>
    <t>M_047258-047259:T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</si>
</sst>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8" sqref="F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4">
        <v>45888</v>
      </c>
      <c r="D3" s="195"/>
      <c r="E3" s="1"/>
      <c r="F3" s="1"/>
      <c r="G3" s="1"/>
      <c r="H3" s="1"/>
      <c r="I3" s="1"/>
      <c r="J3" s="1"/>
      <c r="K3" s="32" t="s">
        <v>2</v>
      </c>
      <c r="L3" s="196">
        <f>(P31-(P32+P33))/P31*100</f>
        <v>100</v>
      </c>
      <c r="M3" s="196"/>
      <c r="N3" s="32" t="s">
        <v>3</v>
      </c>
      <c r="O3" s="196">
        <f>(P31-P33)/P31*100</f>
        <v>100</v>
      </c>
      <c r="P3" s="196"/>
    </row>
    <row r="4" spans="1:16" ht="14.25" customHeight="1" x14ac:dyDescent="0.25">
      <c r="B4" s="20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1.77</v>
      </c>
      <c r="E9" s="102">
        <v>8</v>
      </c>
      <c r="F9" s="102">
        <v>41</v>
      </c>
      <c r="G9" s="101" t="s">
        <v>193</v>
      </c>
      <c r="H9" s="102">
        <v>1</v>
      </c>
      <c r="I9" s="101">
        <v>17.5</v>
      </c>
      <c r="J9" s="10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1.25</v>
      </c>
      <c r="E10" s="102">
        <v>6.5</v>
      </c>
      <c r="F10" s="102">
        <v>36</v>
      </c>
      <c r="G10" s="101" t="s">
        <v>187</v>
      </c>
      <c r="H10" s="102">
        <v>2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17">
        <v>0.16666666666666666</v>
      </c>
      <c r="D11" s="218">
        <v>1.4</v>
      </c>
      <c r="E11" s="218">
        <v>6.1</v>
      </c>
      <c r="F11" s="218">
        <v>45</v>
      </c>
      <c r="G11" s="219" t="s">
        <v>188</v>
      </c>
      <c r="H11" s="220">
        <v>5</v>
      </c>
      <c r="I11" s="221"/>
      <c r="J11" s="222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1.4733333333333334</v>
      </c>
      <c r="E12" s="11">
        <f>AVERAGE(E9:E11)</f>
        <v>6.8666666666666671</v>
      </c>
      <c r="F12" s="12">
        <f>AVERAGE(F9:F11)</f>
        <v>40.666666666666664</v>
      </c>
      <c r="G12" s="13"/>
      <c r="H12" s="14">
        <f>AVERAGE(H9:H11)</f>
        <v>2.6666666666666665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181</v>
      </c>
      <c r="F16" s="101" t="s">
        <v>180</v>
      </c>
      <c r="G16" s="101" t="s">
        <v>182</v>
      </c>
      <c r="H16" s="101" t="s">
        <v>190</v>
      </c>
      <c r="I16" s="101" t="s">
        <v>183</v>
      </c>
      <c r="J16" s="101" t="s">
        <v>184</v>
      </c>
      <c r="K16" s="93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0.63263888888888886</v>
      </c>
      <c r="D17" s="100">
        <v>0.68611111111111101</v>
      </c>
      <c r="E17" s="214">
        <v>0.70347222222222217</v>
      </c>
      <c r="F17" s="214">
        <v>0.71875</v>
      </c>
      <c r="G17" s="214">
        <v>0.96527777777777779</v>
      </c>
      <c r="H17" s="214">
        <v>2.7777777777777776E-2</v>
      </c>
      <c r="I17" s="214">
        <v>0.16666666666666666</v>
      </c>
      <c r="J17" s="214">
        <v>0.1875</v>
      </c>
      <c r="K17" s="92"/>
      <c r="L17" s="92"/>
      <c r="M17" s="92"/>
      <c r="N17" s="92"/>
      <c r="O17" s="92"/>
      <c r="P17" s="100">
        <v>0.19236111111111112</v>
      </c>
    </row>
    <row r="18" spans="1:16" s="75" customFormat="1" ht="14.1" customHeight="1" x14ac:dyDescent="0.25">
      <c r="A18" s="31"/>
      <c r="B18" s="21" t="s">
        <v>42</v>
      </c>
      <c r="C18" s="101">
        <v>47111</v>
      </c>
      <c r="D18" s="101">
        <f>C18+1</f>
        <v>47112</v>
      </c>
      <c r="E18" s="101">
        <f t="shared" ref="E18:H18" si="0">D19+1</f>
        <v>47124</v>
      </c>
      <c r="F18" s="101">
        <f t="shared" si="0"/>
        <v>47134</v>
      </c>
      <c r="G18" s="101">
        <f t="shared" si="0"/>
        <v>47292</v>
      </c>
      <c r="H18" s="101">
        <f t="shared" si="0"/>
        <v>47333</v>
      </c>
      <c r="I18" s="101">
        <f t="shared" ref="I18" si="1">H19+1</f>
        <v>47421</v>
      </c>
      <c r="J18" s="101">
        <f t="shared" ref="J18" si="2">I19+1</f>
        <v>47434</v>
      </c>
      <c r="K18" s="93"/>
      <c r="L18" s="93"/>
      <c r="M18" s="92"/>
      <c r="N18" s="92"/>
      <c r="O18" s="92"/>
      <c r="P18" s="101">
        <f>MAX(C18:O19)+1</f>
        <v>47439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47123</v>
      </c>
      <c r="E19" s="108">
        <v>47133</v>
      </c>
      <c r="F19" s="108">
        <v>47291</v>
      </c>
      <c r="G19" s="108">
        <v>47332</v>
      </c>
      <c r="H19" s="108">
        <v>47420</v>
      </c>
      <c r="I19" s="108">
        <f>I18+12</f>
        <v>47433</v>
      </c>
      <c r="J19" s="108">
        <f>J18+4</f>
        <v>47438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12</v>
      </c>
      <c r="E20" s="85">
        <f t="shared" si="3"/>
        <v>10</v>
      </c>
      <c r="F20" s="113">
        <f t="shared" si="3"/>
        <v>158</v>
      </c>
      <c r="G20" s="113">
        <f t="shared" si="3"/>
        <v>41</v>
      </c>
      <c r="H20" s="85">
        <f t="shared" si="3"/>
        <v>88</v>
      </c>
      <c r="I20" s="85">
        <f t="shared" si="3"/>
        <v>13</v>
      </c>
      <c r="J20" s="85">
        <f t="shared" si="3"/>
        <v>5</v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1" t="s">
        <v>21</v>
      </c>
      <c r="D22" s="21" t="s">
        <v>23</v>
      </c>
      <c r="E22" s="21" t="s">
        <v>46</v>
      </c>
      <c r="F22" s="200" t="s">
        <v>47</v>
      </c>
      <c r="G22" s="200"/>
      <c r="H22" s="200"/>
      <c r="I22" s="200"/>
      <c r="J22" s="21" t="s">
        <v>21</v>
      </c>
      <c r="K22" s="21" t="s">
        <v>23</v>
      </c>
      <c r="L22" s="21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25">
        <f>D18+5</f>
        <v>47117</v>
      </c>
      <c r="D23" s="125">
        <f>C23+2</f>
        <v>47119</v>
      </c>
      <c r="E23" s="110" t="s">
        <v>178</v>
      </c>
      <c r="F23" s="198" t="s">
        <v>192</v>
      </c>
      <c r="G23" s="198"/>
      <c r="H23" s="198"/>
      <c r="I23" s="198"/>
      <c r="J23" s="125"/>
      <c r="K23" s="125"/>
      <c r="L23" s="101" t="s">
        <v>185</v>
      </c>
      <c r="M23" s="198" t="s">
        <v>179</v>
      </c>
      <c r="N23" s="198"/>
      <c r="O23" s="198"/>
      <c r="P23" s="198"/>
    </row>
    <row r="24" spans="1:16" ht="13.5" customHeight="1" x14ac:dyDescent="0.25">
      <c r="B24" s="199"/>
      <c r="C24" s="104"/>
      <c r="D24" s="104"/>
      <c r="E24" s="101" t="s">
        <v>174</v>
      </c>
      <c r="F24" s="198" t="s">
        <v>179</v>
      </c>
      <c r="G24" s="198"/>
      <c r="H24" s="198"/>
      <c r="I24" s="198"/>
      <c r="J24" s="104"/>
      <c r="K24" s="104"/>
      <c r="L24" s="101" t="s">
        <v>177</v>
      </c>
      <c r="M24" s="198" t="s">
        <v>179</v>
      </c>
      <c r="N24" s="198"/>
      <c r="O24" s="198"/>
      <c r="P24" s="198"/>
    </row>
    <row r="25" spans="1:16" ht="13.5" customHeight="1" x14ac:dyDescent="0.25">
      <c r="B25" s="199"/>
      <c r="C25" s="104">
        <f>D23+1</f>
        <v>47120</v>
      </c>
      <c r="D25" s="104">
        <f>C25+3</f>
        <v>47123</v>
      </c>
      <c r="E25" s="101" t="s">
        <v>177</v>
      </c>
      <c r="F25" s="198" t="s">
        <v>194</v>
      </c>
      <c r="G25" s="198"/>
      <c r="H25" s="198"/>
      <c r="I25" s="198"/>
      <c r="J25" s="104"/>
      <c r="K25" s="104"/>
      <c r="L25" s="101" t="s">
        <v>174</v>
      </c>
      <c r="M25" s="198" t="s">
        <v>179</v>
      </c>
      <c r="N25" s="198"/>
      <c r="O25" s="198"/>
      <c r="P25" s="198"/>
    </row>
    <row r="26" spans="1:16" ht="13.5" customHeight="1" x14ac:dyDescent="0.25">
      <c r="B26" s="199"/>
      <c r="C26" s="104"/>
      <c r="D26" s="104"/>
      <c r="E26" s="101" t="s">
        <v>48</v>
      </c>
      <c r="F26" s="198" t="s">
        <v>179</v>
      </c>
      <c r="G26" s="198"/>
      <c r="H26" s="198"/>
      <c r="I26" s="198"/>
      <c r="J26" s="104"/>
      <c r="K26" s="104"/>
      <c r="L26" s="101" t="s">
        <v>186</v>
      </c>
      <c r="M26" s="198" t="s">
        <v>179</v>
      </c>
      <c r="N26" s="198"/>
      <c r="O26" s="198"/>
      <c r="P26" s="198"/>
    </row>
    <row r="27" spans="1:16" ht="13.5" customHeight="1" x14ac:dyDescent="0.25">
      <c r="B27" s="1"/>
      <c r="C27" s="94"/>
      <c r="D27" s="9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1:16" ht="14.1" customHeight="1" thickBot="1" x14ac:dyDescent="0.3">
      <c r="B28" s="193" t="s">
        <v>49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0.24930555555555556</v>
      </c>
      <c r="D30" s="115">
        <v>0.11458333333333333</v>
      </c>
      <c r="E30" s="115">
        <v>6.25E-2</v>
      </c>
      <c r="F30" s="115"/>
      <c r="G30" s="115"/>
      <c r="H30" s="115"/>
      <c r="I30" s="115"/>
      <c r="J30" s="115"/>
      <c r="K30" s="126"/>
      <c r="L30" s="115"/>
      <c r="M30" s="115"/>
      <c r="N30" s="115"/>
      <c r="O30" s="127"/>
      <c r="P30" s="116">
        <f>SUM(C30:J30,L30:N30)</f>
        <v>0.42638888888888887</v>
      </c>
    </row>
    <row r="31" spans="1:16" ht="14.1" customHeight="1" x14ac:dyDescent="0.25">
      <c r="B31" s="22" t="s">
        <v>168</v>
      </c>
      <c r="C31" s="216">
        <v>0.24652777777777779</v>
      </c>
      <c r="D31" s="215">
        <v>0.1388888888888889</v>
      </c>
      <c r="E31" s="215">
        <v>6.25E-2</v>
      </c>
      <c r="F31" s="118"/>
      <c r="G31" s="215">
        <v>1.5277777777777777E-2</v>
      </c>
      <c r="H31" s="118"/>
      <c r="I31" s="118"/>
      <c r="J31" s="118"/>
      <c r="K31" s="215">
        <v>2.0833333333333332E-2</v>
      </c>
      <c r="L31" s="118"/>
      <c r="M31" s="118"/>
      <c r="N31" s="118"/>
      <c r="O31" s="119"/>
      <c r="P31" s="116">
        <f>SUM(C31:N31)</f>
        <v>0.48402777777777778</v>
      </c>
    </row>
    <row r="32" spans="1:16" ht="14.1" customHeight="1" x14ac:dyDescent="0.25">
      <c r="B32" s="22" t="s">
        <v>64</v>
      </c>
      <c r="C32" s="128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16">
        <f>SUM(C32:N32)</f>
        <v>0</v>
      </c>
    </row>
    <row r="33" spans="2:16" ht="14.1" customHeight="1" thickBot="1" x14ac:dyDescent="0.3">
      <c r="B33" s="22" t="s">
        <v>65</v>
      </c>
      <c r="C33" s="129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  <c r="P33" s="117">
        <f>SUM(C33:N33)</f>
        <v>0</v>
      </c>
    </row>
    <row r="34" spans="2:16" ht="14.1" customHeight="1" x14ac:dyDescent="0.25">
      <c r="B34" s="69" t="s">
        <v>166</v>
      </c>
      <c r="C34" s="95">
        <f>C31-C32-C33</f>
        <v>0.24652777777777779</v>
      </c>
      <c r="D34" s="95">
        <f t="shared" ref="D34:P34" si="5">D31-D32-D33</f>
        <v>0.1388888888888889</v>
      </c>
      <c r="E34" s="95">
        <f t="shared" si="5"/>
        <v>6.25E-2</v>
      </c>
      <c r="F34" s="95">
        <f t="shared" si="5"/>
        <v>0</v>
      </c>
      <c r="G34" s="95">
        <f t="shared" si="5"/>
        <v>1.5277777777777777E-2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0.48402777777777778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186" t="s">
        <v>195</v>
      </c>
      <c r="D36" s="186"/>
      <c r="E36" s="186" t="s">
        <v>196</v>
      </c>
      <c r="F36" s="186"/>
      <c r="G36" s="192"/>
      <c r="H36" s="192"/>
      <c r="I36" s="192"/>
      <c r="J36" s="192"/>
      <c r="K36" s="192"/>
      <c r="L36" s="192"/>
      <c r="M36" s="186"/>
      <c r="N36" s="186"/>
      <c r="O36" s="186"/>
      <c r="P36" s="186"/>
    </row>
    <row r="37" spans="2:16" ht="18" customHeight="1" x14ac:dyDescent="0.25">
      <c r="B37" s="189"/>
      <c r="C37" s="201"/>
      <c r="D37" s="201"/>
      <c r="E37" s="186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6"/>
      <c r="F38" s="186"/>
      <c r="G38" s="187"/>
      <c r="H38" s="186"/>
      <c r="I38" s="187"/>
      <c r="J38" s="186"/>
      <c r="K38" s="187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91"/>
      <c r="H39" s="186"/>
      <c r="I39" s="187"/>
      <c r="J39" s="186"/>
      <c r="K39" s="187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165</v>
      </c>
      <c r="C53" s="162"/>
      <c r="D53" s="90"/>
      <c r="E53" s="90"/>
      <c r="F53" s="90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164</v>
      </c>
      <c r="C54" s="164"/>
      <c r="D54" s="164"/>
      <c r="E54" s="164"/>
      <c r="F54" s="90">
        <v>1476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68</v>
      </c>
      <c r="C56" s="14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3" t="s">
        <v>69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70</v>
      </c>
      <c r="O57" s="144"/>
      <c r="P57" s="147"/>
    </row>
    <row r="58" spans="2:16" ht="17.100000000000001" customHeight="1" x14ac:dyDescent="0.25">
      <c r="B58" s="148" t="s">
        <v>71</v>
      </c>
      <c r="C58" s="149"/>
      <c r="D58" s="150"/>
      <c r="E58" s="148" t="s">
        <v>72</v>
      </c>
      <c r="F58" s="149"/>
      <c r="G58" s="150"/>
      <c r="H58" s="149" t="s">
        <v>73</v>
      </c>
      <c r="I58" s="149"/>
      <c r="J58" s="149"/>
      <c r="K58" s="151" t="s">
        <v>74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75</v>
      </c>
      <c r="C59" s="131"/>
      <c r="D59" s="29" t="b">
        <v>1</v>
      </c>
      <c r="E59" s="130" t="s">
        <v>76</v>
      </c>
      <c r="F59" s="131"/>
      <c r="G59" s="29" t="b">
        <v>1</v>
      </c>
      <c r="H59" s="138" t="s">
        <v>77</v>
      </c>
      <c r="I59" s="131"/>
      <c r="J59" s="29" t="b">
        <v>1</v>
      </c>
      <c r="K59" s="138" t="s">
        <v>78</v>
      </c>
      <c r="L59" s="131"/>
      <c r="M59" s="29" t="b">
        <v>1</v>
      </c>
      <c r="N59" s="139" t="s">
        <v>79</v>
      </c>
      <c r="O59" s="131"/>
      <c r="P59" s="29" t="b">
        <v>1</v>
      </c>
    </row>
    <row r="60" spans="2:16" ht="20.100000000000001" customHeight="1" x14ac:dyDescent="0.25">
      <c r="B60" s="130" t="s">
        <v>80</v>
      </c>
      <c r="C60" s="131"/>
      <c r="D60" s="29" t="b">
        <v>1</v>
      </c>
      <c r="E60" s="130" t="s">
        <v>81</v>
      </c>
      <c r="F60" s="131"/>
      <c r="G60" s="29" t="b">
        <v>1</v>
      </c>
      <c r="H60" s="138" t="s">
        <v>82</v>
      </c>
      <c r="I60" s="131"/>
      <c r="J60" s="29" t="b">
        <v>1</v>
      </c>
      <c r="K60" s="138" t="s">
        <v>83</v>
      </c>
      <c r="L60" s="131"/>
      <c r="M60" s="29" t="b">
        <v>1</v>
      </c>
      <c r="N60" s="139" t="s">
        <v>84</v>
      </c>
      <c r="O60" s="131"/>
      <c r="P60" s="29" t="b">
        <v>1</v>
      </c>
    </row>
    <row r="61" spans="2:16" ht="20.100000000000001" customHeight="1" x14ac:dyDescent="0.25">
      <c r="B61" s="130" t="s">
        <v>85</v>
      </c>
      <c r="C61" s="131"/>
      <c r="D61" s="29" t="b">
        <v>1</v>
      </c>
      <c r="E61" s="130" t="s">
        <v>86</v>
      </c>
      <c r="F61" s="131"/>
      <c r="G61" s="29" t="b">
        <v>1</v>
      </c>
      <c r="H61" s="138" t="s">
        <v>87</v>
      </c>
      <c r="I61" s="131"/>
      <c r="J61" s="29" t="b">
        <v>1</v>
      </c>
      <c r="K61" s="138" t="s">
        <v>88</v>
      </c>
      <c r="L61" s="131"/>
      <c r="M61" s="29" t="b">
        <v>1</v>
      </c>
      <c r="N61" s="139" t="s">
        <v>89</v>
      </c>
      <c r="O61" s="131"/>
      <c r="P61" s="29" t="b">
        <v>1</v>
      </c>
    </row>
    <row r="62" spans="2:16" ht="20.100000000000001" customHeight="1" x14ac:dyDescent="0.25">
      <c r="B62" s="138" t="s">
        <v>87</v>
      </c>
      <c r="C62" s="131"/>
      <c r="D62" s="29" t="b">
        <v>1</v>
      </c>
      <c r="E62" s="130" t="s">
        <v>90</v>
      </c>
      <c r="F62" s="131"/>
      <c r="G62" s="29" t="b">
        <v>1</v>
      </c>
      <c r="H62" s="138" t="s">
        <v>91</v>
      </c>
      <c r="I62" s="131"/>
      <c r="J62" s="29" t="b">
        <v>0</v>
      </c>
      <c r="K62" s="138" t="s">
        <v>92</v>
      </c>
      <c r="L62" s="131"/>
      <c r="M62" s="29" t="b">
        <v>1</v>
      </c>
      <c r="N62" s="139" t="s">
        <v>82</v>
      </c>
      <c r="O62" s="131"/>
      <c r="P62" s="29" t="b">
        <v>1</v>
      </c>
    </row>
    <row r="63" spans="2:16" ht="20.100000000000001" customHeight="1" x14ac:dyDescent="0.25">
      <c r="B63" s="138" t="s">
        <v>93</v>
      </c>
      <c r="C63" s="131"/>
      <c r="D63" s="29" t="b">
        <v>1</v>
      </c>
      <c r="E63" s="130" t="s">
        <v>94</v>
      </c>
      <c r="F63" s="131"/>
      <c r="G63" s="29" t="b">
        <v>1</v>
      </c>
      <c r="H63" s="34"/>
      <c r="I63" s="35"/>
      <c r="J63" s="36"/>
      <c r="K63" s="138" t="s">
        <v>95</v>
      </c>
      <c r="L63" s="131"/>
      <c r="M63" s="29" t="b">
        <v>1</v>
      </c>
      <c r="N63" s="139" t="s">
        <v>163</v>
      </c>
      <c r="O63" s="131"/>
      <c r="P63" s="29" t="b">
        <v>1</v>
      </c>
    </row>
    <row r="64" spans="2:16" ht="20.100000000000001" customHeight="1" x14ac:dyDescent="0.25">
      <c r="B64" s="138" t="s">
        <v>96</v>
      </c>
      <c r="C64" s="131"/>
      <c r="D64" s="29" t="b">
        <v>0</v>
      </c>
      <c r="E64" s="130" t="s">
        <v>97</v>
      </c>
      <c r="F64" s="131"/>
      <c r="G64" s="29" t="b">
        <v>1</v>
      </c>
      <c r="H64" s="37"/>
      <c r="I64" s="38"/>
      <c r="J64" s="39"/>
      <c r="K64" s="140" t="s">
        <v>98</v>
      </c>
      <c r="L64" s="14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161</v>
      </c>
      <c r="F65" s="13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104</v>
      </c>
      <c r="C69" s="132"/>
      <c r="D69" s="47"/>
      <c r="E69" s="47"/>
      <c r="F69" s="134" t="s">
        <v>105</v>
      </c>
      <c r="G69" s="136" t="s">
        <v>106</v>
      </c>
      <c r="H69" s="47"/>
      <c r="I69" s="132" t="s">
        <v>107</v>
      </c>
      <c r="J69" s="13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-154.34899999999999</v>
      </c>
      <c r="D72" s="223">
        <v>-156</v>
      </c>
      <c r="E72" s="73" t="s">
        <v>117</v>
      </c>
      <c r="F72" s="98">
        <v>21</v>
      </c>
      <c r="G72" s="223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-133.21299999999999</v>
      </c>
      <c r="D73" s="223">
        <v>-133.80000000000001</v>
      </c>
      <c r="E73" s="74" t="s">
        <v>121</v>
      </c>
      <c r="F73" s="105">
        <v>22</v>
      </c>
      <c r="G73" s="224">
        <v>21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-210.547</v>
      </c>
      <c r="D74" s="223">
        <v>-211.6</v>
      </c>
      <c r="E74" s="74" t="s">
        <v>126</v>
      </c>
      <c r="F74" s="106">
        <v>10</v>
      </c>
      <c r="G74" s="225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-112.38</v>
      </c>
      <c r="D75" s="223">
        <v>-113.8</v>
      </c>
      <c r="E75" s="74" t="s">
        <v>131</v>
      </c>
      <c r="F75" s="106">
        <v>40</v>
      </c>
      <c r="G75" s="225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24.3949</v>
      </c>
      <c r="D76" s="223">
        <v>23.446999999999999</v>
      </c>
      <c r="E76" s="74" t="s">
        <v>136</v>
      </c>
      <c r="F76" s="106">
        <v>10</v>
      </c>
      <c r="G76" s="225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29.407</v>
      </c>
      <c r="D77" s="223">
        <v>26.88</v>
      </c>
      <c r="E77" s="74" t="s">
        <v>141</v>
      </c>
      <c r="F77" s="106">
        <v>150</v>
      </c>
      <c r="G77" s="225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21.809000000000001</v>
      </c>
      <c r="D78" s="223">
        <v>20.51</v>
      </c>
      <c r="E78" s="74" t="s">
        <v>146</v>
      </c>
      <c r="F78" s="107"/>
      <c r="G78" s="226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22.565000000000001</v>
      </c>
      <c r="D79" s="223">
        <v>21.28</v>
      </c>
      <c r="E79" s="73" t="s">
        <v>151</v>
      </c>
      <c r="F79" s="98">
        <v>16</v>
      </c>
      <c r="G79" s="223">
        <v>6.8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3.9799999999999998E-5</v>
      </c>
      <c r="D80" s="227">
        <v>3.9499999999999998E-5</v>
      </c>
      <c r="E80" s="74" t="s">
        <v>156</v>
      </c>
      <c r="F80" s="105">
        <v>26</v>
      </c>
      <c r="G80" s="224">
        <v>51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7" t="s">
        <v>160</v>
      </c>
      <c r="C84" s="197"/>
    </row>
    <row r="85" spans="2:16" ht="15" customHeight="1" x14ac:dyDescent="0.25">
      <c r="B85" s="174" t="s">
        <v>191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77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9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10"/>
    </row>
    <row r="89" spans="2:16" ht="15" customHeight="1" x14ac:dyDescent="0.25">
      <c r="B89" s="211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</row>
    <row r="91" spans="2:16" ht="15" customHeight="1" x14ac:dyDescent="0.25">
      <c r="B91" s="208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10"/>
    </row>
    <row r="92" spans="2:16" ht="15" customHeight="1" x14ac:dyDescent="0.25">
      <c r="B92" s="202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4"/>
    </row>
    <row r="93" spans="2:16" ht="15" customHeight="1" x14ac:dyDescent="0.25">
      <c r="B93" s="202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4"/>
    </row>
    <row r="94" spans="2:16" ht="15" customHeight="1" x14ac:dyDescent="0.25">
      <c r="B94" s="202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4"/>
    </row>
    <row r="95" spans="2:16" ht="15" customHeight="1" x14ac:dyDescent="0.25">
      <c r="B95" s="202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4"/>
    </row>
    <row r="96" spans="2:16" ht="15" customHeight="1" x14ac:dyDescent="0.25">
      <c r="B96" s="202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4"/>
    </row>
    <row r="97" spans="2:16" ht="15" customHeight="1" x14ac:dyDescent="0.25">
      <c r="B97" s="202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4"/>
    </row>
    <row r="98" spans="2:16" ht="15" customHeight="1" x14ac:dyDescent="0.25">
      <c r="B98" s="202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4"/>
    </row>
    <row r="99" spans="2:16" ht="15" customHeight="1" x14ac:dyDescent="0.25"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2025-08-20T04:42:25Z</dcterms:modified>
</cp:coreProperties>
</file>