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J25" i="1"/>
  <c r="K23" i="1"/>
  <c r="D25" i="1"/>
  <c r="D23" i="1"/>
  <c r="F18" i="1" l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<sst xmlns="http://schemas.openxmlformats.org/spreadsheetml/2006/main" count="218" uniqueCount="201">
  <si>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</si>
  <si>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</si>
  <si>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</si>
  <si>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</si>
  <si>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</si>
  <si>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</si>
  <si>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</si>
  <si>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</si>
  <si>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</si>
  <si>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</si>
  <si>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</si>
  <si>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</si>
  <si>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</si>
  <si>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</si>
  <si>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</si>
  <si>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</si>
  <si>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</si>
  <si>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</si>
  <si>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</si>
  <si>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</si>
  <si>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</si>
  <si>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</si>
  <si>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</si>
  <si>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</si>
  <si>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</si>
  <si>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</si>
  <si>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</si>
  <si>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</si>
  <si>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</si>
  <si>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</si>
  <si>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</si>
  <si>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</si>
  <si>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</si>
  <si>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</si>
  <si>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</si>
  <si>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</si>
  <si>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</si>
  <si>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</si>
  <si>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</si>
  <si>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</si>
  <si>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</si>
  <si>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</si>
  <si>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</si>
  <si>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</si>
  <si>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</si>
  <si>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</si>
  <si>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</si>
  <si>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</si>
  <si>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</si>
  <si>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</si>
  <si>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</si>
  <si>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</si>
  <si>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</si>
  <si>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</si>
  <si>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</si>
  <si>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</si>
  <si>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</si>
  <si>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</si>
  <si>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</si>
  <si>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</si>
  <si>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</si>
  <si>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</si>
  <si>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</si>
  <si>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</si>
  <si>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</si>
  <si>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</si>
  <si>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</si>
  <si>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</si>
  <si>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</si>
  <si>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</si>
  <si>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</si>
  <si>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</si>
  <si>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</si>
  <si>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</si>
  <si>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</si>
  <si>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</si>
  <si>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</si>
  <si>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</si>
  <si>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</si>
  <si>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</si>
  <si>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</si>
  <si>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</si>
  <si>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</si>
  <si>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</si>
  <si>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</si>
  <si>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</si>
  <si>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</si>
  <si>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</si>
  <si>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</si>
  <si>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</si>
  <si>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</si>
  <si>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</si>
  <si>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</si>
  <si>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</si>
  <si>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</si>
  <si>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</si>
  <si>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</si>
  <si>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</si>
  <si>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</si>
  <si>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</si>
  <si>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</si>
  <si>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</si>
  <si>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</si>
  <si>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</si>
  <si>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</si>
  <si>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</si>
  <si>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</si>
  <si>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</si>
  <si>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</si>
  <si>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</si>
  <si>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</si>
  <si>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</si>
  <si>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</si>
  <si>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</si>
  <si>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</si>
  <si>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</si>
  <si>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</si>
  <si>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</si>
  <si>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</si>
  <si>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</si>
  <si>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</si>
  <si>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</si>
  <si>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</si>
  <si>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</si>
  <si>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</si>
  <si>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</si>
  <si>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</si>
  <si>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</si>
  <si>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</si>
  <si>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</si>
  <si>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</si>
  <si>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</si>
  <si>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</si>
  <si>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</si>
  <si>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</si>
  <si>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</si>
  <si>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</si>
  <si>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</si>
  <si>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</si>
  <si>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</si>
  <si>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</si>
  <si>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</si>
  <si>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</si>
  <si>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</si>
  <si>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</si>
  <si>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</si>
  <si>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</si>
  <si>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</si>
  <si>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</si>
  <si>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</si>
  <si>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</si>
  <si>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</si>
  <si>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</si>
  <si>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</si>
  <si>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</si>
  <si>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</si>
  <si>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</si>
  <si>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</si>
  <si>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</si>
  <si>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</si>
  <si>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</si>
  <si>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</si>
  <si>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</si>
  <si>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</si>
  <si>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</si>
  <si>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</si>
  <si>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</si>
  <si>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</si>
  <si>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</si>
  <si>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</si>
  <si>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</si>
  <si>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</si>
  <si>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</si>
  <si>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</si>
  <si>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</si>
  <si>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</si>
  <si>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</si>
  <si>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</si>
  <si>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</si>
  <si>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</si>
  <si>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</si>
  <si>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</si>
  <si>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2) 방풍막 오류 횟수 산정</t>
    <phoneticPr fontId="3" type="noConversion"/>
  </si>
  <si>
    <t>②Dome Shutter Control UI 재실행&gt;돔셔터초기화 :  0회</t>
    <phoneticPr fontId="3" type="noConversion"/>
  </si>
  <si>
    <t>③Dome Shutter Control UI 재실행&gt;돔셔터초기화&gt;돔전원 DOME RECYCLE 적용 :  0회</t>
    <phoneticPr fontId="3" type="noConversion"/>
  </si>
  <si>
    <t>①Dome Shutter Control UI 재실행 :  0회</t>
    <phoneticPr fontId="3" type="noConversion"/>
  </si>
  <si>
    <t>BLG</t>
    <phoneticPr fontId="3" type="noConversion"/>
  </si>
  <si>
    <t>BLG-DEEPS</t>
    <phoneticPr fontId="3" type="noConversion"/>
  </si>
  <si>
    <t>S</t>
    <phoneticPr fontId="3" type="noConversion"/>
  </si>
  <si>
    <t>N</t>
    <phoneticPr fontId="3" type="noConversion"/>
  </si>
  <si>
    <t>20s/15k 35s/17k 50s/15k</t>
    <phoneticPr fontId="3" type="noConversion"/>
  </si>
  <si>
    <t>20s/30k 35s/15k 50s/15k</t>
    <phoneticPr fontId="3" type="noConversion"/>
  </si>
  <si>
    <t>KAMP</t>
    <phoneticPr fontId="3" type="noConversion"/>
  </si>
  <si>
    <t>KSP</t>
    <phoneticPr fontId="3" type="noConversion"/>
  </si>
  <si>
    <t>TMT</t>
    <phoneticPr fontId="3" type="noConversion"/>
  </si>
  <si>
    <t>N</t>
    <phoneticPr fontId="3" type="noConversion"/>
  </si>
  <si>
    <t>M_046344-046346:N</t>
    <phoneticPr fontId="3" type="noConversion"/>
  </si>
  <si>
    <t>60s/6k 45s/7k 30s/7k</t>
    <phoneticPr fontId="3" type="noConversion"/>
  </si>
  <si>
    <t>60s/19k 45s/22k 30s/22k</t>
    <phoneticPr fontId="3" type="noConversion"/>
  </si>
  <si>
    <t>ALL</t>
    <phoneticPr fontId="3" type="noConversion"/>
  </si>
  <si>
    <t>1) 20:00~21:40 고습으로 인해 관측대기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</si>
</sst>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52" fillId="11" borderId="50" xfId="0" applyFont="1" applyFill="1" applyBorder="1" applyAlignment="1" applyProtection="1">
      <alignment horizontal="center" vertical="center"/>
      <protection locked="0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77" fontId="50" fillId="7" borderId="15" xfId="0" applyNumberFormat="1" applyFont="1" applyFill="1" applyBorder="1" applyAlignment="1" applyProtection="1">
      <alignment horizontal="center" vertical="center"/>
      <protection locked="0"/>
    </xf>
    <xf numFmtId="177" fontId="50" fillId="7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34" fillId="9" borderId="1" xfId="0" applyNumberFormat="1" applyFont="1" applyFill="1" applyBorder="1" applyAlignment="1" applyProtection="1">
      <alignment horizontal="left" vertical="center" wrapText="1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41" zoomScale="130" zoomScaleNormal="130" workbookViewId="0">
      <selection activeCell="B49" sqref="B49:P49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200" t="s">
        <v>0</v>
      </c>
      <c r="C2" s="200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201">
        <v>45885</v>
      </c>
      <c r="D3" s="202"/>
      <c r="E3" s="1"/>
      <c r="F3" s="1"/>
      <c r="G3" s="1"/>
      <c r="H3" s="1"/>
      <c r="I3" s="1"/>
      <c r="J3" s="1"/>
      <c r="K3" s="32" t="s">
        <v>2</v>
      </c>
      <c r="L3" s="203">
        <f>(P31-(P32+P33))/P31*100</f>
        <v>85.207100591715985</v>
      </c>
      <c r="M3" s="203"/>
      <c r="N3" s="32" t="s">
        <v>3</v>
      </c>
      <c r="O3" s="203">
        <f>(P31-P33)/P31*100</f>
        <v>100</v>
      </c>
      <c r="P3" s="203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200" t="s">
        <v>6</v>
      </c>
      <c r="C7" s="200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0.66666666666666663</v>
      </c>
      <c r="D9" s="102">
        <v>2.2999999999999998</v>
      </c>
      <c r="E9" s="102">
        <v>5.4</v>
      </c>
      <c r="F9" s="102">
        <v>71</v>
      </c>
      <c r="G9" s="101" t="s">
        <v>188</v>
      </c>
      <c r="H9" s="102">
        <v>1.5</v>
      </c>
      <c r="I9" s="101">
        <v>41</v>
      </c>
      <c r="J9" s="103">
        <f>IF(L9, 1, 0) + IF(M9, 2, 0) + IF(N9, 4, 0) + IF(O9, 8, 0) + IF(P9, 16, 0)</f>
        <v>9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1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1.3</v>
      </c>
      <c r="E10" s="102">
        <v>5</v>
      </c>
      <c r="F10" s="102">
        <v>64</v>
      </c>
      <c r="G10" s="101" t="s">
        <v>195</v>
      </c>
      <c r="H10" s="102">
        <v>1.4</v>
      </c>
      <c r="I10" s="117"/>
      <c r="J10" s="1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10">
        <v>0.20486111111111113</v>
      </c>
      <c r="D11" s="111">
        <v>1.3</v>
      </c>
      <c r="E11" s="111">
        <v>4</v>
      </c>
      <c r="F11" s="111">
        <v>68</v>
      </c>
      <c r="G11" s="101" t="s">
        <v>189</v>
      </c>
      <c r="H11" s="102">
        <v>4.3</v>
      </c>
      <c r="I11" s="112"/>
      <c r="J11" s="103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14">
        <f>(24-C9)+C11</f>
        <v>23.538194444444443</v>
      </c>
      <c r="D12" s="11">
        <f>AVERAGE(D9:D11)</f>
        <v>1.6333333333333331</v>
      </c>
      <c r="E12" s="11">
        <f>AVERAGE(E9:E11)</f>
        <v>4.8</v>
      </c>
      <c r="F12" s="12">
        <f>AVERAGE(F9:F11)</f>
        <v>67.666666666666671</v>
      </c>
      <c r="G12" s="13"/>
      <c r="H12" s="14">
        <f>AVERAGE(H9:H11)</f>
        <v>2.4</v>
      </c>
      <c r="I12" s="15"/>
      <c r="J12" s="16">
        <f>AVERAGE(J9:J11)</f>
        <v>3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200" t="s">
        <v>25</v>
      </c>
      <c r="C14" s="200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5" t="s">
        <v>173</v>
      </c>
      <c r="D16" s="116" t="s">
        <v>176</v>
      </c>
      <c r="E16" s="101" t="s">
        <v>187</v>
      </c>
      <c r="F16" s="101" t="s">
        <v>186</v>
      </c>
      <c r="G16" s="101" t="s">
        <v>192</v>
      </c>
      <c r="H16" s="101" t="s">
        <v>193</v>
      </c>
      <c r="I16" s="101" t="s">
        <v>194</v>
      </c>
      <c r="J16" s="101" t="s">
        <v>199</v>
      </c>
      <c r="K16" s="93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0.68055555555555547</v>
      </c>
      <c r="D17" s="100">
        <v>0.68194444444444446</v>
      </c>
      <c r="E17" s="100">
        <v>0.71319444444444446</v>
      </c>
      <c r="F17" s="100">
        <v>0.73263888888888884</v>
      </c>
      <c r="G17" s="100">
        <v>0.98125000000000007</v>
      </c>
      <c r="H17" s="100">
        <v>5.4166666666666669E-2</v>
      </c>
      <c r="I17" s="100">
        <v>0.16250000000000001</v>
      </c>
      <c r="J17" s="100">
        <v>0.18194444444444444</v>
      </c>
      <c r="K17" s="92"/>
      <c r="L17" s="92"/>
      <c r="M17" s="92"/>
      <c r="N17" s="92"/>
      <c r="O17" s="92"/>
      <c r="P17" s="100">
        <v>0.19791666666666666</v>
      </c>
    </row>
    <row r="18" spans="1:16" s="75" customFormat="1" ht="14.1" customHeight="1" x14ac:dyDescent="0.25">
      <c r="A18" s="31"/>
      <c r="B18" s="21" t="s">
        <v>42</v>
      </c>
      <c r="C18" s="101">
        <v>46196</v>
      </c>
      <c r="D18" s="101">
        <f>C18+1</f>
        <v>46197</v>
      </c>
      <c r="E18" s="101">
        <f t="shared" ref="E18:F18" si="0">D19+1</f>
        <v>46208</v>
      </c>
      <c r="F18" s="101">
        <f t="shared" si="0"/>
        <v>46221</v>
      </c>
      <c r="G18" s="101">
        <v>46338</v>
      </c>
      <c r="H18" s="101">
        <v>46386</v>
      </c>
      <c r="I18" s="101">
        <v>46455</v>
      </c>
      <c r="J18" s="101">
        <v>46467</v>
      </c>
      <c r="K18" s="93"/>
      <c r="L18" s="93"/>
      <c r="M18" s="92"/>
      <c r="N18" s="92"/>
      <c r="O18" s="92"/>
      <c r="P18" s="101">
        <f>MAX(C18:O19)+1</f>
        <v>46478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46207</v>
      </c>
      <c r="E19" s="113">
        <v>46220</v>
      </c>
      <c r="F19" s="113">
        <v>46337</v>
      </c>
      <c r="G19" s="113">
        <v>46385</v>
      </c>
      <c r="H19" s="113">
        <v>46454</v>
      </c>
      <c r="I19" s="113">
        <v>46466</v>
      </c>
      <c r="J19" s="113">
        <v>46477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85">
        <f t="shared" si="1"/>
        <v>13</v>
      </c>
      <c r="F20" s="119">
        <f t="shared" si="1"/>
        <v>117</v>
      </c>
      <c r="G20" s="119">
        <f t="shared" si="1"/>
        <v>48</v>
      </c>
      <c r="H20" s="85">
        <f t="shared" si="1"/>
        <v>69</v>
      </c>
      <c r="I20" s="85">
        <f t="shared" si="1"/>
        <v>12</v>
      </c>
      <c r="J20" s="85">
        <f t="shared" si="1"/>
        <v>11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206" t="s">
        <v>45</v>
      </c>
      <c r="C22" s="21" t="s">
        <v>21</v>
      </c>
      <c r="D22" s="21" t="s">
        <v>23</v>
      </c>
      <c r="E22" s="21" t="s">
        <v>46</v>
      </c>
      <c r="F22" s="207" t="s">
        <v>47</v>
      </c>
      <c r="G22" s="207"/>
      <c r="H22" s="207"/>
      <c r="I22" s="207"/>
      <c r="J22" s="21" t="s">
        <v>21</v>
      </c>
      <c r="K22" s="21" t="s">
        <v>23</v>
      </c>
      <c r="L22" s="21" t="s">
        <v>46</v>
      </c>
      <c r="M22" s="207" t="s">
        <v>47</v>
      </c>
      <c r="N22" s="207"/>
      <c r="O22" s="207"/>
      <c r="P22" s="207"/>
    </row>
    <row r="23" spans="1:16" ht="13.5" customHeight="1" x14ac:dyDescent="0.25">
      <c r="B23" s="206"/>
      <c r="C23" s="221">
        <v>46202</v>
      </c>
      <c r="D23" s="221">
        <f>C23+2</f>
        <v>46204</v>
      </c>
      <c r="E23" s="115" t="s">
        <v>178</v>
      </c>
      <c r="F23" s="205" t="s">
        <v>190</v>
      </c>
      <c r="G23" s="205"/>
      <c r="H23" s="205"/>
      <c r="I23" s="205"/>
      <c r="J23" s="104">
        <v>46467</v>
      </c>
      <c r="K23" s="104">
        <f>J23+2</f>
        <v>46469</v>
      </c>
      <c r="L23" s="115" t="s">
        <v>178</v>
      </c>
      <c r="M23" s="205" t="s">
        <v>197</v>
      </c>
      <c r="N23" s="205"/>
      <c r="O23" s="205"/>
      <c r="P23" s="205"/>
    </row>
    <row r="24" spans="1:16" ht="13.5" customHeight="1" x14ac:dyDescent="0.25">
      <c r="B24" s="206"/>
      <c r="C24" s="104"/>
      <c r="D24" s="104"/>
      <c r="E24" s="101" t="s">
        <v>174</v>
      </c>
      <c r="F24" s="205" t="s">
        <v>179</v>
      </c>
      <c r="G24" s="205"/>
      <c r="H24" s="205"/>
      <c r="I24" s="205"/>
      <c r="J24" s="104"/>
      <c r="K24" s="104"/>
      <c r="L24" s="101" t="s">
        <v>174</v>
      </c>
      <c r="M24" s="205" t="s">
        <v>179</v>
      </c>
      <c r="N24" s="205"/>
      <c r="O24" s="205"/>
      <c r="P24" s="205"/>
    </row>
    <row r="25" spans="1:16" ht="13.5" customHeight="1" x14ac:dyDescent="0.25">
      <c r="B25" s="206"/>
      <c r="C25" s="104">
        <v>46205</v>
      </c>
      <c r="D25" s="104">
        <f>C25+2</f>
        <v>46207</v>
      </c>
      <c r="E25" s="101" t="s">
        <v>177</v>
      </c>
      <c r="F25" s="205" t="s">
        <v>191</v>
      </c>
      <c r="G25" s="205"/>
      <c r="H25" s="205"/>
      <c r="I25" s="205"/>
      <c r="J25" s="104">
        <f>K23+1</f>
        <v>46470</v>
      </c>
      <c r="K25" s="104">
        <f>J25+2</f>
        <v>46472</v>
      </c>
      <c r="L25" s="101" t="s">
        <v>177</v>
      </c>
      <c r="M25" s="205" t="s">
        <v>198</v>
      </c>
      <c r="N25" s="205"/>
      <c r="O25" s="205"/>
      <c r="P25" s="205"/>
    </row>
    <row r="26" spans="1:16" ht="13.5" customHeight="1" x14ac:dyDescent="0.25">
      <c r="B26" s="206"/>
      <c r="C26" s="104"/>
      <c r="D26" s="104"/>
      <c r="E26" s="101" t="s">
        <v>48</v>
      </c>
      <c r="F26" s="205" t="s">
        <v>179</v>
      </c>
      <c r="G26" s="205"/>
      <c r="H26" s="205"/>
      <c r="I26" s="205"/>
      <c r="J26" s="124"/>
      <c r="K26" s="124"/>
      <c r="L26" s="101" t="s">
        <v>48</v>
      </c>
      <c r="M26" s="205" t="s">
        <v>179</v>
      </c>
      <c r="N26" s="205"/>
      <c r="O26" s="205"/>
      <c r="P26" s="205"/>
    </row>
    <row r="27" spans="1:16" ht="13.5" customHeight="1" x14ac:dyDescent="0.25">
      <c r="B27" s="1"/>
      <c r="C27" s="94"/>
      <c r="D27" s="9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</row>
    <row r="28" spans="1:16" ht="14.1" customHeight="1" thickBot="1" x14ac:dyDescent="0.3">
      <c r="B28" s="200" t="s">
        <v>49</v>
      </c>
      <c r="C28" s="200"/>
      <c r="D28" s="200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0">
        <v>0.25833333333333336</v>
      </c>
      <c r="D30" s="121">
        <v>0.10833333333333334</v>
      </c>
      <c r="E30" s="121">
        <v>6.25E-2</v>
      </c>
      <c r="F30" s="125"/>
      <c r="G30" s="125"/>
      <c r="H30" s="125"/>
      <c r="I30" s="125"/>
      <c r="J30" s="125"/>
      <c r="K30" s="126"/>
      <c r="L30" s="125"/>
      <c r="M30" s="125"/>
      <c r="N30" s="125"/>
      <c r="O30" s="125"/>
      <c r="P30" s="122">
        <f>SUM(C30:J30,L30:N30)</f>
        <v>0.4291666666666667</v>
      </c>
    </row>
    <row r="31" spans="1:16" ht="14.1" customHeight="1" x14ac:dyDescent="0.25">
      <c r="B31" s="22" t="s">
        <v>168</v>
      </c>
      <c r="C31" s="108">
        <v>0.24861111111111112</v>
      </c>
      <c r="D31" s="109">
        <v>0.10833333333333334</v>
      </c>
      <c r="E31" s="109">
        <v>7.2916666666666671E-2</v>
      </c>
      <c r="F31" s="109"/>
      <c r="G31" s="109">
        <v>2.013888888888889E-2</v>
      </c>
      <c r="H31" s="127"/>
      <c r="I31" s="127"/>
      <c r="J31" s="127"/>
      <c r="K31" s="109">
        <v>1.9444444444444445E-2</v>
      </c>
      <c r="L31" s="127"/>
      <c r="M31" s="127"/>
      <c r="N31" s="127"/>
      <c r="O31" s="128"/>
      <c r="P31" s="122">
        <f>SUM(C31:N31)</f>
        <v>0.46944444444444444</v>
      </c>
    </row>
    <row r="32" spans="1:16" ht="14.1" customHeight="1" x14ac:dyDescent="0.25">
      <c r="B32" s="22" t="s">
        <v>64</v>
      </c>
      <c r="C32" s="135">
        <v>6.9444444444444434E-2</v>
      </c>
      <c r="D32" s="136"/>
      <c r="E32" s="136"/>
      <c r="F32" s="136"/>
      <c r="G32" s="136"/>
      <c r="H32" s="129"/>
      <c r="I32" s="129"/>
      <c r="J32" s="129"/>
      <c r="K32" s="129"/>
      <c r="L32" s="129"/>
      <c r="M32" s="129"/>
      <c r="N32" s="129"/>
      <c r="O32" s="130"/>
      <c r="P32" s="122">
        <f>SUM(C32:N32)</f>
        <v>6.9444444444444434E-2</v>
      </c>
    </row>
    <row r="33" spans="2:16" ht="14.1" customHeight="1" thickBot="1" x14ac:dyDescent="0.3">
      <c r="B33" s="22" t="s">
        <v>65</v>
      </c>
      <c r="C33" s="131"/>
      <c r="D33" s="132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3"/>
      <c r="P33" s="123">
        <f>SUM(C33:N33)</f>
        <v>0</v>
      </c>
    </row>
    <row r="34" spans="2:16" ht="14.1" customHeight="1" x14ac:dyDescent="0.25">
      <c r="B34" s="69" t="s">
        <v>166</v>
      </c>
      <c r="C34" s="95">
        <f>C31-C32-C33</f>
        <v>0.1791666666666667</v>
      </c>
      <c r="D34" s="95">
        <f t="shared" ref="D34:P34" si="3">D31-D32-D33</f>
        <v>0.10833333333333334</v>
      </c>
      <c r="E34" s="95">
        <f t="shared" si="3"/>
        <v>7.2916666666666671E-2</v>
      </c>
      <c r="F34" s="95">
        <f t="shared" si="3"/>
        <v>0</v>
      </c>
      <c r="G34" s="95">
        <f t="shared" si="3"/>
        <v>2.013888888888889E-2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1.9444444444444445E-2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0.4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5" t="s">
        <v>66</v>
      </c>
      <c r="C36" s="199" t="s">
        <v>196</v>
      </c>
      <c r="D36" s="199"/>
      <c r="E36" s="199"/>
      <c r="F36" s="199"/>
      <c r="G36" s="222"/>
      <c r="H36" s="199"/>
      <c r="I36" s="198"/>
      <c r="J36" s="193"/>
      <c r="K36" s="199"/>
      <c r="L36" s="199"/>
      <c r="M36" s="193"/>
      <c r="N36" s="193"/>
      <c r="O36" s="193"/>
      <c r="P36" s="193"/>
    </row>
    <row r="37" spans="2:16" ht="18" customHeight="1" x14ac:dyDescent="0.25">
      <c r="B37" s="196"/>
      <c r="C37" s="208"/>
      <c r="D37" s="208"/>
      <c r="E37" s="193"/>
      <c r="F37" s="193"/>
      <c r="G37" s="198"/>
      <c r="H37" s="193"/>
      <c r="I37" s="194"/>
      <c r="J37" s="193"/>
      <c r="K37" s="194"/>
      <c r="L37" s="193"/>
      <c r="M37" s="193"/>
      <c r="N37" s="193"/>
      <c r="O37" s="193"/>
      <c r="P37" s="193"/>
    </row>
    <row r="38" spans="2:16" ht="18" customHeight="1" x14ac:dyDescent="0.25">
      <c r="B38" s="196"/>
      <c r="C38" s="198"/>
      <c r="D38" s="193"/>
      <c r="E38" s="193"/>
      <c r="F38" s="193"/>
      <c r="G38" s="194"/>
      <c r="H38" s="193"/>
      <c r="I38" s="194"/>
      <c r="J38" s="193"/>
      <c r="K38" s="194"/>
      <c r="L38" s="193"/>
      <c r="M38" s="193"/>
      <c r="N38" s="193"/>
      <c r="O38" s="193"/>
      <c r="P38" s="193"/>
    </row>
    <row r="39" spans="2:16" ht="18" customHeight="1" x14ac:dyDescent="0.25">
      <c r="B39" s="196"/>
      <c r="C39" s="193"/>
      <c r="D39" s="193"/>
      <c r="E39" s="193"/>
      <c r="F39" s="193"/>
      <c r="G39" s="198"/>
      <c r="H39" s="193"/>
      <c r="I39" s="194"/>
      <c r="J39" s="193"/>
      <c r="K39" s="194"/>
      <c r="L39" s="193"/>
      <c r="M39" s="193"/>
      <c r="N39" s="193"/>
      <c r="O39" s="193"/>
      <c r="P39" s="193"/>
    </row>
    <row r="40" spans="2:16" ht="18" customHeight="1" x14ac:dyDescent="0.25">
      <c r="B40" s="196"/>
      <c r="C40" s="193"/>
      <c r="D40" s="193"/>
      <c r="E40" s="193"/>
      <c r="F40" s="193"/>
      <c r="G40" s="193"/>
      <c r="H40" s="193"/>
      <c r="I40" s="193"/>
      <c r="J40" s="193"/>
      <c r="K40" s="194"/>
      <c r="L40" s="193"/>
      <c r="M40" s="193"/>
      <c r="N40" s="193"/>
      <c r="O40" s="193"/>
      <c r="P40" s="193"/>
    </row>
    <row r="41" spans="2:16" ht="18" customHeight="1" x14ac:dyDescent="0.25">
      <c r="B41" s="197"/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193"/>
      <c r="P41" s="193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8" t="s">
        <v>67</v>
      </c>
      <c r="C43" s="179"/>
      <c r="D43" s="179"/>
      <c r="E43" s="179"/>
      <c r="F43" s="179"/>
      <c r="G43" s="179"/>
      <c r="H43" s="179"/>
      <c r="I43" s="179"/>
      <c r="J43" s="179"/>
      <c r="K43" s="179"/>
      <c r="L43" s="179"/>
      <c r="M43" s="179"/>
      <c r="N43" s="179"/>
      <c r="O43" s="179"/>
      <c r="P43" s="180"/>
    </row>
    <row r="44" spans="2:16" ht="14.1" customHeight="1" x14ac:dyDescent="0.25">
      <c r="B44" s="181" t="s">
        <v>200</v>
      </c>
      <c r="C44" s="182"/>
      <c r="D44" s="182"/>
      <c r="E44" s="182"/>
      <c r="F44" s="182"/>
      <c r="G44" s="182"/>
      <c r="H44" s="182"/>
      <c r="I44" s="182"/>
      <c r="J44" s="182"/>
      <c r="K44" s="182"/>
      <c r="L44" s="182"/>
      <c r="M44" s="182"/>
      <c r="N44" s="182"/>
      <c r="O44" s="182"/>
      <c r="P44" s="183"/>
    </row>
    <row r="45" spans="2:16" ht="14.1" customHeight="1" x14ac:dyDescent="0.25">
      <c r="B45" s="184"/>
      <c r="C45" s="185"/>
      <c r="D45" s="185"/>
      <c r="E45" s="185"/>
      <c r="F45" s="185"/>
      <c r="G45" s="185"/>
      <c r="H45" s="185"/>
      <c r="I45" s="185"/>
      <c r="J45" s="185"/>
      <c r="K45" s="185"/>
      <c r="L45" s="185"/>
      <c r="M45" s="185"/>
      <c r="N45" s="185"/>
      <c r="O45" s="185"/>
      <c r="P45" s="186"/>
    </row>
    <row r="46" spans="2:16" ht="14.1" customHeight="1" x14ac:dyDescent="0.25">
      <c r="B46" s="187"/>
      <c r="C46" s="188"/>
      <c r="D46" s="188"/>
      <c r="E46" s="188"/>
      <c r="F46" s="188"/>
      <c r="G46" s="188"/>
      <c r="H46" s="188"/>
      <c r="I46" s="188"/>
      <c r="J46" s="188"/>
      <c r="K46" s="188"/>
      <c r="L46" s="188"/>
      <c r="M46" s="188"/>
      <c r="N46" s="188"/>
      <c r="O46" s="188"/>
      <c r="P46" s="189"/>
    </row>
    <row r="47" spans="2:16" ht="14.1" customHeight="1" x14ac:dyDescent="0.25">
      <c r="B47" s="190"/>
      <c r="C47" s="191"/>
      <c r="D47" s="191"/>
      <c r="E47" s="191"/>
      <c r="F47" s="191"/>
      <c r="G47" s="191"/>
      <c r="H47" s="191"/>
      <c r="I47" s="191"/>
      <c r="J47" s="191"/>
      <c r="K47" s="191"/>
      <c r="L47" s="191"/>
      <c r="M47" s="191"/>
      <c r="N47" s="191"/>
      <c r="O47" s="191"/>
      <c r="P47" s="192"/>
    </row>
    <row r="48" spans="2:16" ht="14.1" customHeight="1" x14ac:dyDescent="0.25">
      <c r="B48" s="162"/>
      <c r="C48" s="163"/>
      <c r="D48" s="163"/>
      <c r="E48" s="163"/>
      <c r="F48" s="163"/>
      <c r="G48" s="163"/>
      <c r="H48" s="163"/>
      <c r="I48" s="163"/>
      <c r="J48" s="163"/>
      <c r="K48" s="163"/>
      <c r="L48" s="163"/>
      <c r="M48" s="163"/>
      <c r="N48" s="163"/>
      <c r="O48" s="163"/>
      <c r="P48" s="164"/>
    </row>
    <row r="49" spans="2:16" ht="14.1" customHeight="1" x14ac:dyDescent="0.25">
      <c r="B49" s="162"/>
      <c r="C49" s="163"/>
      <c r="D49" s="163"/>
      <c r="E49" s="163"/>
      <c r="F49" s="163"/>
      <c r="G49" s="163"/>
      <c r="H49" s="163"/>
      <c r="I49" s="163"/>
      <c r="J49" s="163"/>
      <c r="K49" s="163"/>
      <c r="L49" s="163"/>
      <c r="M49" s="163"/>
      <c r="N49" s="163"/>
      <c r="O49" s="163"/>
      <c r="P49" s="164"/>
    </row>
    <row r="50" spans="2:16" ht="14.1" customHeight="1" x14ac:dyDescent="0.25">
      <c r="B50" s="162"/>
      <c r="C50" s="163"/>
      <c r="D50" s="163"/>
      <c r="E50" s="163"/>
      <c r="F50" s="163"/>
      <c r="G50" s="163"/>
      <c r="H50" s="163"/>
      <c r="I50" s="163"/>
      <c r="J50" s="163"/>
      <c r="K50" s="163"/>
      <c r="L50" s="163"/>
      <c r="M50" s="163"/>
      <c r="N50" s="163"/>
      <c r="O50" s="163"/>
      <c r="P50" s="164"/>
    </row>
    <row r="51" spans="2:16" ht="14.1" customHeight="1" x14ac:dyDescent="0.25">
      <c r="B51" s="162"/>
      <c r="C51" s="163"/>
      <c r="D51" s="163"/>
      <c r="E51" s="163"/>
      <c r="F51" s="163"/>
      <c r="G51" s="163"/>
      <c r="H51" s="163"/>
      <c r="I51" s="163"/>
      <c r="J51" s="163"/>
      <c r="K51" s="163"/>
      <c r="L51" s="163"/>
      <c r="M51" s="163"/>
      <c r="N51" s="163"/>
      <c r="O51" s="163"/>
      <c r="P51" s="164"/>
    </row>
    <row r="52" spans="2:16" ht="14.1" customHeight="1" thickBot="1" x14ac:dyDescent="0.3">
      <c r="B52" s="165"/>
      <c r="C52" s="166"/>
      <c r="D52" s="163"/>
      <c r="E52" s="163"/>
      <c r="F52" s="163"/>
      <c r="G52" s="166"/>
      <c r="H52" s="166"/>
      <c r="I52" s="166"/>
      <c r="J52" s="166"/>
      <c r="K52" s="166"/>
      <c r="L52" s="166"/>
      <c r="M52" s="166"/>
      <c r="N52" s="166"/>
      <c r="O52" s="166"/>
      <c r="P52" s="167"/>
    </row>
    <row r="53" spans="2:16" ht="14.1" customHeight="1" thickTop="1" thickBot="1" x14ac:dyDescent="0.3">
      <c r="B53" s="168" t="s">
        <v>165</v>
      </c>
      <c r="C53" s="169"/>
      <c r="D53" s="90"/>
      <c r="E53" s="90"/>
      <c r="F53" s="90"/>
      <c r="G53" s="172"/>
      <c r="H53" s="173"/>
      <c r="I53" s="173"/>
      <c r="J53" s="173"/>
      <c r="K53" s="173"/>
      <c r="L53" s="173"/>
      <c r="M53" s="173"/>
      <c r="N53" s="173"/>
      <c r="O53" s="173"/>
      <c r="P53" s="174"/>
    </row>
    <row r="54" spans="2:16" ht="14.1" customHeight="1" thickTop="1" thickBot="1" x14ac:dyDescent="0.3">
      <c r="B54" s="170" t="s">
        <v>164</v>
      </c>
      <c r="C54" s="171"/>
      <c r="D54" s="171"/>
      <c r="E54" s="171"/>
      <c r="F54" s="118">
        <v>1103</v>
      </c>
      <c r="G54" s="175"/>
      <c r="H54" s="176"/>
      <c r="I54" s="176"/>
      <c r="J54" s="176"/>
      <c r="K54" s="176"/>
      <c r="L54" s="176"/>
      <c r="M54" s="176"/>
      <c r="N54" s="176"/>
      <c r="O54" s="176"/>
      <c r="P54" s="177"/>
    </row>
    <row r="55" spans="2:16" ht="13.5" customHeight="1" thickTop="1" x14ac:dyDescent="0.25"/>
    <row r="56" spans="2:16" ht="17.25" customHeight="1" x14ac:dyDescent="0.25">
      <c r="B56" s="149" t="s">
        <v>68</v>
      </c>
      <c r="C56" s="149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50" t="s">
        <v>69</v>
      </c>
      <c r="C57" s="151"/>
      <c r="D57" s="151"/>
      <c r="E57" s="151"/>
      <c r="F57" s="151"/>
      <c r="G57" s="151"/>
      <c r="H57" s="151"/>
      <c r="I57" s="151"/>
      <c r="J57" s="151"/>
      <c r="K57" s="151"/>
      <c r="L57" s="151"/>
      <c r="M57" s="152"/>
      <c r="N57" s="153" t="s">
        <v>70</v>
      </c>
      <c r="O57" s="151"/>
      <c r="P57" s="154"/>
    </row>
    <row r="58" spans="2:16" ht="17.100000000000001" customHeight="1" x14ac:dyDescent="0.25">
      <c r="B58" s="155" t="s">
        <v>71</v>
      </c>
      <c r="C58" s="156"/>
      <c r="D58" s="157"/>
      <c r="E58" s="155" t="s">
        <v>72</v>
      </c>
      <c r="F58" s="156"/>
      <c r="G58" s="157"/>
      <c r="H58" s="156" t="s">
        <v>73</v>
      </c>
      <c r="I58" s="156"/>
      <c r="J58" s="156"/>
      <c r="K58" s="158" t="s">
        <v>74</v>
      </c>
      <c r="L58" s="156"/>
      <c r="M58" s="159"/>
      <c r="N58" s="160"/>
      <c r="O58" s="156"/>
      <c r="P58" s="161"/>
    </row>
    <row r="59" spans="2:16" ht="20.100000000000001" customHeight="1" x14ac:dyDescent="0.25">
      <c r="B59" s="137" t="s">
        <v>75</v>
      </c>
      <c r="C59" s="138"/>
      <c r="D59" s="29" t="b">
        <v>1</v>
      </c>
      <c r="E59" s="137" t="s">
        <v>76</v>
      </c>
      <c r="F59" s="138"/>
      <c r="G59" s="29" t="b">
        <v>1</v>
      </c>
      <c r="H59" s="145" t="s">
        <v>77</v>
      </c>
      <c r="I59" s="138"/>
      <c r="J59" s="29" t="b">
        <v>1</v>
      </c>
      <c r="K59" s="145" t="s">
        <v>78</v>
      </c>
      <c r="L59" s="138"/>
      <c r="M59" s="29" t="b">
        <v>1</v>
      </c>
      <c r="N59" s="146" t="s">
        <v>79</v>
      </c>
      <c r="O59" s="138"/>
      <c r="P59" s="29" t="b">
        <v>1</v>
      </c>
    </row>
    <row r="60" spans="2:16" ht="20.100000000000001" customHeight="1" x14ac:dyDescent="0.25">
      <c r="B60" s="137" t="s">
        <v>80</v>
      </c>
      <c r="C60" s="138"/>
      <c r="D60" s="29" t="b">
        <v>1</v>
      </c>
      <c r="E60" s="137" t="s">
        <v>81</v>
      </c>
      <c r="F60" s="138"/>
      <c r="G60" s="29" t="b">
        <v>1</v>
      </c>
      <c r="H60" s="145" t="s">
        <v>82</v>
      </c>
      <c r="I60" s="138"/>
      <c r="J60" s="29" t="b">
        <v>1</v>
      </c>
      <c r="K60" s="145" t="s">
        <v>83</v>
      </c>
      <c r="L60" s="138"/>
      <c r="M60" s="29" t="b">
        <v>1</v>
      </c>
      <c r="N60" s="146" t="s">
        <v>84</v>
      </c>
      <c r="O60" s="138"/>
      <c r="P60" s="29" t="b">
        <v>1</v>
      </c>
    </row>
    <row r="61" spans="2:16" ht="20.100000000000001" customHeight="1" x14ac:dyDescent="0.25">
      <c r="B61" s="137" t="s">
        <v>85</v>
      </c>
      <c r="C61" s="138"/>
      <c r="D61" s="29" t="b">
        <v>1</v>
      </c>
      <c r="E61" s="137" t="s">
        <v>86</v>
      </c>
      <c r="F61" s="138"/>
      <c r="G61" s="29" t="b">
        <v>1</v>
      </c>
      <c r="H61" s="145" t="s">
        <v>87</v>
      </c>
      <c r="I61" s="138"/>
      <c r="J61" s="29" t="b">
        <v>1</v>
      </c>
      <c r="K61" s="145" t="s">
        <v>88</v>
      </c>
      <c r="L61" s="138"/>
      <c r="M61" s="29" t="b">
        <v>1</v>
      </c>
      <c r="N61" s="146" t="s">
        <v>89</v>
      </c>
      <c r="O61" s="138"/>
      <c r="P61" s="29" t="b">
        <v>1</v>
      </c>
    </row>
    <row r="62" spans="2:16" ht="20.100000000000001" customHeight="1" x14ac:dyDescent="0.25">
      <c r="B62" s="145" t="s">
        <v>87</v>
      </c>
      <c r="C62" s="138"/>
      <c r="D62" s="29" t="b">
        <v>1</v>
      </c>
      <c r="E62" s="137" t="s">
        <v>90</v>
      </c>
      <c r="F62" s="138"/>
      <c r="G62" s="29" t="b">
        <v>1</v>
      </c>
      <c r="H62" s="145" t="s">
        <v>91</v>
      </c>
      <c r="I62" s="138"/>
      <c r="J62" s="29" t="b">
        <v>0</v>
      </c>
      <c r="K62" s="145" t="s">
        <v>92</v>
      </c>
      <c r="L62" s="138"/>
      <c r="M62" s="29" t="b">
        <v>1</v>
      </c>
      <c r="N62" s="146" t="s">
        <v>82</v>
      </c>
      <c r="O62" s="138"/>
      <c r="P62" s="29" t="b">
        <v>1</v>
      </c>
    </row>
    <row r="63" spans="2:16" ht="20.100000000000001" customHeight="1" x14ac:dyDescent="0.25">
      <c r="B63" s="145" t="s">
        <v>93</v>
      </c>
      <c r="C63" s="138"/>
      <c r="D63" s="29" t="b">
        <v>1</v>
      </c>
      <c r="E63" s="137" t="s">
        <v>94</v>
      </c>
      <c r="F63" s="138"/>
      <c r="G63" s="29" t="b">
        <v>1</v>
      </c>
      <c r="H63" s="34"/>
      <c r="I63" s="35"/>
      <c r="J63" s="36"/>
      <c r="K63" s="145" t="s">
        <v>95</v>
      </c>
      <c r="L63" s="138"/>
      <c r="M63" s="29" t="b">
        <v>1</v>
      </c>
      <c r="N63" s="146" t="s">
        <v>163</v>
      </c>
      <c r="O63" s="138"/>
      <c r="P63" s="29" t="b">
        <v>1</v>
      </c>
    </row>
    <row r="64" spans="2:16" ht="20.100000000000001" customHeight="1" x14ac:dyDescent="0.25">
      <c r="B64" s="145" t="s">
        <v>96</v>
      </c>
      <c r="C64" s="138"/>
      <c r="D64" s="29" t="b">
        <v>0</v>
      </c>
      <c r="E64" s="137" t="s">
        <v>97</v>
      </c>
      <c r="F64" s="138"/>
      <c r="G64" s="29" t="b">
        <v>1</v>
      </c>
      <c r="H64" s="37"/>
      <c r="I64" s="38"/>
      <c r="J64" s="39"/>
      <c r="K64" s="147" t="s">
        <v>98</v>
      </c>
      <c r="L64" s="148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37" t="s">
        <v>161</v>
      </c>
      <c r="F65" s="138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39" t="s">
        <v>104</v>
      </c>
      <c r="C69" s="139"/>
      <c r="D69" s="47"/>
      <c r="E69" s="47"/>
      <c r="F69" s="141" t="s">
        <v>105</v>
      </c>
      <c r="G69" s="143" t="s">
        <v>106</v>
      </c>
      <c r="H69" s="47"/>
      <c r="I69" s="139" t="s">
        <v>107</v>
      </c>
      <c r="J69" s="139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40"/>
      <c r="C70" s="140"/>
      <c r="D70" s="51"/>
      <c r="E70" s="52"/>
      <c r="F70" s="142"/>
      <c r="G70" s="144"/>
      <c r="H70" s="53"/>
      <c r="I70" s="140"/>
      <c r="J70" s="140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-154.80000000000001</v>
      </c>
      <c r="D72" s="98">
        <v>-156.1</v>
      </c>
      <c r="E72" s="73" t="s">
        <v>117</v>
      </c>
      <c r="F72" s="98">
        <v>20.5</v>
      </c>
      <c r="G72" s="98">
        <v>19.7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-132.4</v>
      </c>
      <c r="D73" s="98">
        <v>-133.6</v>
      </c>
      <c r="E73" s="74" t="s">
        <v>121</v>
      </c>
      <c r="F73" s="105">
        <v>31.1</v>
      </c>
      <c r="G73" s="105">
        <v>28.9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-210.5</v>
      </c>
      <c r="D74" s="98">
        <v>-211.5</v>
      </c>
      <c r="E74" s="74" t="s">
        <v>126</v>
      </c>
      <c r="F74" s="106">
        <v>10</v>
      </c>
      <c r="G74" s="10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-112.5</v>
      </c>
      <c r="D75" s="98">
        <v>-114</v>
      </c>
      <c r="E75" s="74" t="s">
        <v>131</v>
      </c>
      <c r="F75" s="106">
        <v>40</v>
      </c>
      <c r="G75" s="10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23.8</v>
      </c>
      <c r="D76" s="98">
        <v>23.9</v>
      </c>
      <c r="E76" s="74" t="s">
        <v>136</v>
      </c>
      <c r="F76" s="106">
        <v>10</v>
      </c>
      <c r="G76" s="10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28.1</v>
      </c>
      <c r="D77" s="98">
        <v>26.8</v>
      </c>
      <c r="E77" s="74" t="s">
        <v>141</v>
      </c>
      <c r="F77" s="106">
        <v>150</v>
      </c>
      <c r="G77" s="10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20.7</v>
      </c>
      <c r="D78" s="98">
        <v>19.899999999999999</v>
      </c>
      <c r="E78" s="74" t="s">
        <v>146</v>
      </c>
      <c r="F78" s="107"/>
      <c r="G78" s="10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21.4</v>
      </c>
      <c r="D79" s="98">
        <v>20.7</v>
      </c>
      <c r="E79" s="73" t="s">
        <v>151</v>
      </c>
      <c r="F79" s="98">
        <v>14.5</v>
      </c>
      <c r="G79" s="98">
        <v>6.9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3.9900000000000001E-5</v>
      </c>
      <c r="D80" s="99">
        <v>3.9400000000000002E-5</v>
      </c>
      <c r="E80" s="74" t="s">
        <v>156</v>
      </c>
      <c r="F80" s="105">
        <v>44.9</v>
      </c>
      <c r="G80" s="105">
        <v>69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204" t="s">
        <v>160</v>
      </c>
      <c r="C84" s="204"/>
    </row>
    <row r="85" spans="2:16" ht="15" customHeight="1" x14ac:dyDescent="0.25">
      <c r="B85" s="181" t="s">
        <v>181</v>
      </c>
      <c r="C85" s="182"/>
      <c r="D85" s="182"/>
      <c r="E85" s="182"/>
      <c r="F85" s="182"/>
      <c r="G85" s="182"/>
      <c r="H85" s="182"/>
      <c r="I85" s="182"/>
      <c r="J85" s="182"/>
      <c r="K85" s="182"/>
      <c r="L85" s="182"/>
      <c r="M85" s="182"/>
      <c r="N85" s="182"/>
      <c r="O85" s="182"/>
      <c r="P85" s="183"/>
    </row>
    <row r="86" spans="2:16" ht="15" customHeight="1" x14ac:dyDescent="0.25">
      <c r="B86" s="184" t="s">
        <v>182</v>
      </c>
      <c r="C86" s="185"/>
      <c r="D86" s="185"/>
      <c r="E86" s="185"/>
      <c r="F86" s="185"/>
      <c r="G86" s="185"/>
      <c r="H86" s="185"/>
      <c r="I86" s="185"/>
      <c r="J86" s="185"/>
      <c r="K86" s="185"/>
      <c r="L86" s="185"/>
      <c r="M86" s="185"/>
      <c r="N86" s="185"/>
      <c r="O86" s="185"/>
      <c r="P86" s="186"/>
    </row>
    <row r="87" spans="2:16" ht="15" customHeight="1" x14ac:dyDescent="0.25">
      <c r="B87" s="215" t="s">
        <v>185</v>
      </c>
      <c r="C87" s="216"/>
      <c r="D87" s="216"/>
      <c r="E87" s="216"/>
      <c r="F87" s="216"/>
      <c r="G87" s="216"/>
      <c r="H87" s="216"/>
      <c r="I87" s="216"/>
      <c r="J87" s="216"/>
      <c r="K87" s="216"/>
      <c r="L87" s="216"/>
      <c r="M87" s="216"/>
      <c r="N87" s="216"/>
      <c r="O87" s="216"/>
      <c r="P87" s="217"/>
    </row>
    <row r="88" spans="2:16" ht="15" customHeight="1" x14ac:dyDescent="0.25">
      <c r="B88" s="215" t="s">
        <v>183</v>
      </c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7"/>
    </row>
    <row r="89" spans="2:16" ht="15" customHeight="1" x14ac:dyDescent="0.25">
      <c r="B89" s="218" t="s">
        <v>184</v>
      </c>
      <c r="C89" s="219"/>
      <c r="D89" s="219"/>
      <c r="E89" s="219"/>
      <c r="F89" s="219"/>
      <c r="G89" s="219"/>
      <c r="H89" s="219"/>
      <c r="I89" s="219"/>
      <c r="J89" s="219"/>
      <c r="K89" s="219"/>
      <c r="L89" s="219"/>
      <c r="M89" s="219"/>
      <c r="N89" s="219"/>
      <c r="O89" s="219"/>
      <c r="P89" s="220"/>
    </row>
    <row r="90" spans="2:16" ht="15" customHeight="1" x14ac:dyDescent="0.25">
      <c r="B90" s="215"/>
      <c r="C90" s="216"/>
      <c r="D90" s="216"/>
      <c r="E90" s="216"/>
      <c r="F90" s="216"/>
      <c r="G90" s="216"/>
      <c r="H90" s="216"/>
      <c r="I90" s="216"/>
      <c r="J90" s="216"/>
      <c r="K90" s="216"/>
      <c r="L90" s="216"/>
      <c r="M90" s="216"/>
      <c r="N90" s="216"/>
      <c r="O90" s="216"/>
      <c r="P90" s="217"/>
    </row>
    <row r="91" spans="2:16" ht="15" customHeight="1" x14ac:dyDescent="0.25">
      <c r="B91" s="215"/>
      <c r="C91" s="216"/>
      <c r="D91" s="216"/>
      <c r="E91" s="216"/>
      <c r="F91" s="216"/>
      <c r="G91" s="216"/>
      <c r="H91" s="216"/>
      <c r="I91" s="216"/>
      <c r="J91" s="216"/>
      <c r="K91" s="216"/>
      <c r="L91" s="216"/>
      <c r="M91" s="216"/>
      <c r="N91" s="216"/>
      <c r="O91" s="216"/>
      <c r="P91" s="217"/>
    </row>
    <row r="92" spans="2:16" ht="15" customHeight="1" x14ac:dyDescent="0.25">
      <c r="B92" s="209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1"/>
    </row>
    <row r="93" spans="2:16" ht="15" customHeight="1" x14ac:dyDescent="0.25">
      <c r="B93" s="209"/>
      <c r="C93" s="210"/>
      <c r="D93" s="210"/>
      <c r="E93" s="210"/>
      <c r="F93" s="210"/>
      <c r="G93" s="210"/>
      <c r="H93" s="210"/>
      <c r="I93" s="210"/>
      <c r="J93" s="210"/>
      <c r="K93" s="210"/>
      <c r="L93" s="210"/>
      <c r="M93" s="210"/>
      <c r="N93" s="210"/>
      <c r="O93" s="210"/>
      <c r="P93" s="211"/>
    </row>
    <row r="94" spans="2:16" ht="15" customHeight="1" x14ac:dyDescent="0.25">
      <c r="B94" s="209"/>
      <c r="C94" s="210"/>
      <c r="D94" s="210"/>
      <c r="E94" s="210"/>
      <c r="F94" s="210"/>
      <c r="G94" s="210"/>
      <c r="H94" s="210"/>
      <c r="I94" s="210"/>
      <c r="J94" s="210"/>
      <c r="K94" s="210"/>
      <c r="L94" s="210"/>
      <c r="M94" s="210"/>
      <c r="N94" s="210"/>
      <c r="O94" s="210"/>
      <c r="P94" s="211"/>
    </row>
    <row r="95" spans="2:16" ht="15" customHeight="1" x14ac:dyDescent="0.25">
      <c r="B95" s="209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1"/>
    </row>
    <row r="96" spans="2:16" ht="15" customHeight="1" x14ac:dyDescent="0.25">
      <c r="B96" s="209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1"/>
    </row>
    <row r="97" spans="2:16" ht="15" customHeight="1" x14ac:dyDescent="0.25">
      <c r="B97" s="209"/>
      <c r="C97" s="210"/>
      <c r="D97" s="210"/>
      <c r="E97" s="210"/>
      <c r="F97" s="210"/>
      <c r="G97" s="210"/>
      <c r="H97" s="210"/>
      <c r="I97" s="210"/>
      <c r="J97" s="210"/>
      <c r="K97" s="210"/>
      <c r="L97" s="210"/>
      <c r="M97" s="210"/>
      <c r="N97" s="210"/>
      <c r="O97" s="210"/>
      <c r="P97" s="211"/>
    </row>
    <row r="98" spans="2:16" ht="15" customHeight="1" x14ac:dyDescent="0.25">
      <c r="B98" s="209"/>
      <c r="C98" s="210"/>
      <c r="D98" s="210"/>
      <c r="E98" s="210"/>
      <c r="F98" s="210"/>
      <c r="G98" s="210"/>
      <c r="H98" s="210"/>
      <c r="I98" s="210"/>
      <c r="J98" s="210"/>
      <c r="K98" s="210"/>
      <c r="L98" s="210"/>
      <c r="M98" s="210"/>
      <c r="N98" s="210"/>
      <c r="O98" s="210"/>
      <c r="P98" s="211"/>
    </row>
    <row r="99" spans="2:16" ht="15" customHeight="1" x14ac:dyDescent="0.25">
      <c r="B99" s="212"/>
      <c r="C99" s="213"/>
      <c r="D99" s="213"/>
      <c r="E99" s="213"/>
      <c r="F99" s="213"/>
      <c r="G99" s="213"/>
      <c r="H99" s="213"/>
      <c r="I99" s="213"/>
      <c r="J99" s="213"/>
      <c r="K99" s="213"/>
      <c r="L99" s="213"/>
      <c r="M99" s="213"/>
      <c r="N99" s="213"/>
      <c r="O99" s="213"/>
      <c r="P99" s="214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disablePrompts="1"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2025-08-17T04:57:50Z</dcterms:modified>
</cp:coreProperties>
</file>