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8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<sst xmlns="http://schemas.openxmlformats.org/spreadsheetml/2006/main" count="218" uniqueCount="202">
  <si>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</si>
  <si>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</si>
  <si>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</si>
  <si>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</si>
  <si>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</si>
  <si>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</si>
  <si>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</si>
  <si>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</si>
  <si>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</si>
  <si>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</si>
  <si>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</si>
  <si>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</si>
  <si>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</si>
  <si>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</si>
  <si>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</si>
  <si>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</si>
  <si>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</si>
  <si>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</si>
  <si>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</si>
  <si>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</si>
  <si>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</si>
  <si>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</si>
  <si>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</si>
  <si>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</si>
  <si>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</si>
  <si>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</si>
  <si>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</si>
  <si>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</si>
  <si>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</si>
  <si>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</si>
  <si>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</si>
  <si>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</si>
  <si>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</si>
  <si>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</si>
  <si>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</si>
  <si>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</si>
  <si>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</si>
  <si>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</si>
  <si>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</si>
  <si>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</si>
  <si>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</si>
  <si>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</si>
  <si>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</si>
  <si>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</si>
  <si>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</si>
  <si>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</si>
  <si>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</si>
  <si>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</si>
  <si>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</si>
  <si>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</si>
  <si>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</si>
  <si>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</si>
  <si>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</si>
  <si>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</si>
  <si>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</si>
  <si>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</si>
  <si>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</si>
  <si>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</si>
  <si>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</si>
  <si>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</si>
  <si>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</si>
  <si>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</si>
  <si>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</si>
  <si>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</si>
  <si>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</si>
  <si>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</si>
  <si>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</si>
  <si>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</si>
  <si>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</si>
  <si>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</si>
  <si>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</si>
  <si>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</si>
  <si>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</si>
  <si>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</si>
  <si>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</si>
  <si>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</si>
  <si>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</si>
  <si>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</si>
  <si>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</si>
  <si>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</si>
  <si>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</si>
  <si>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</si>
  <si>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</si>
  <si>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</si>
  <si>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</si>
  <si>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</si>
  <si>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</si>
  <si>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</si>
  <si>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</si>
  <si>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</si>
  <si>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</si>
  <si>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</si>
  <si>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</si>
  <si>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</si>
  <si>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</si>
  <si>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</si>
  <si>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</si>
  <si>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</si>
  <si>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</si>
  <si>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</si>
  <si>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</si>
  <si>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</si>
  <si>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</si>
  <si>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</si>
  <si>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</si>
  <si>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</si>
  <si>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</si>
  <si>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</si>
  <si>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</si>
  <si>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</si>
  <si>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</si>
  <si>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</si>
  <si>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</si>
  <si>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</si>
  <si>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</si>
  <si>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</si>
  <si>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</si>
  <si>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</si>
  <si>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</si>
  <si>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</si>
  <si>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</si>
  <si>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</si>
  <si>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</si>
  <si>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</si>
  <si>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</si>
  <si>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</si>
  <si>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</si>
  <si>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</si>
  <si>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</si>
  <si>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</si>
  <si>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</si>
  <si>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</si>
  <si>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</si>
  <si>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</si>
  <si>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</si>
  <si>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</si>
  <si>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</si>
  <si>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</si>
  <si>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</si>
  <si>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</si>
  <si>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</si>
  <si>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</si>
  <si>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</si>
  <si>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</si>
  <si>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</si>
  <si>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</si>
  <si>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</si>
  <si>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</si>
  <si>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</si>
  <si>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</si>
  <si>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</si>
  <si>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</si>
  <si>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</si>
  <si>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</si>
  <si>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</si>
  <si>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</si>
  <si>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</si>
  <si>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</si>
  <si>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</si>
  <si>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</si>
  <si>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</si>
  <si>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</si>
  <si>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</si>
  <si>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</si>
  <si>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</si>
  <si>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</si>
  <si>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</si>
  <si>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</si>
  <si>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</si>
  <si>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</si>
  <si>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</si>
  <si>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</si>
  <si>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</si>
  <si>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</si>
  <si>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</si>
  <si>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</si>
  <si>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</si>
  <si>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</si>
  <si>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</si>
  <si>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</si>
  <si>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</si>
  <si>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</si>
  <si>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윤지훈</t>
    <phoneticPr fontId="3" type="noConversion"/>
  </si>
  <si>
    <t>1) 방풍막 연결</t>
    <phoneticPr fontId="3" type="noConversion"/>
  </si>
  <si>
    <t>2) 방풍막 오류 횟수 산정</t>
    <phoneticPr fontId="3" type="noConversion"/>
  </si>
  <si>
    <t>②Dome Shutter Control UI 재실행&gt;돔셔터초기화 :  0회</t>
    <phoneticPr fontId="3" type="noConversion"/>
  </si>
  <si>
    <t>③Dome Shutter Control UI 재실행&gt;돔셔터초기화&gt;돔전원 DOME RECYCLE 적용 :  0회</t>
    <phoneticPr fontId="3" type="noConversion"/>
  </si>
  <si>
    <t>BL</t>
    <phoneticPr fontId="3" type="noConversion"/>
  </si>
  <si>
    <t>BLG</t>
    <phoneticPr fontId="3" type="noConversion"/>
  </si>
  <si>
    <t>S</t>
    <phoneticPr fontId="3" type="noConversion"/>
  </si>
  <si>
    <t>20s/6k 35s/6k 50s/6k</t>
    <phoneticPr fontId="3" type="noConversion"/>
  </si>
  <si>
    <t>20s/7k 35s/8k 50s/8k</t>
    <phoneticPr fontId="3" type="noConversion"/>
  </si>
  <si>
    <t>M_044605-044606:N</t>
    <phoneticPr fontId="3" type="noConversion"/>
  </si>
  <si>
    <t>ENG-KSP</t>
    <phoneticPr fontId="3" type="noConversion"/>
  </si>
  <si>
    <t>N</t>
    <phoneticPr fontId="3" type="noConversion"/>
  </si>
  <si>
    <t>TMT</t>
    <phoneticPr fontId="3" type="noConversion"/>
  </si>
  <si>
    <t>ALL</t>
    <phoneticPr fontId="3" type="noConversion"/>
  </si>
  <si>
    <t>M_044791-044792:T</t>
    <phoneticPr fontId="3" type="noConversion"/>
  </si>
  <si>
    <t>M_044811-044813:T</t>
    <phoneticPr fontId="3" type="noConversion"/>
  </si>
  <si>
    <t>60s/35k 45s/65k 30s/45k</t>
    <phoneticPr fontId="3" type="noConversion"/>
  </si>
  <si>
    <t>60s/15k 45s/15k 30s/13k</t>
    <phoneticPr fontId="3" type="noConversion"/>
  </si>
  <si>
    <t>①Dome Shutter Control UI 재실행 :  0회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</si>
</sst>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1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1" fillId="0" borderId="1" xfId="0" applyNumberFormat="1" applyFont="1" applyFill="1" applyBorder="1" applyProtection="1">
      <alignment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1" fillId="2" borderId="15" xfId="0" applyNumberFormat="1" applyFont="1" applyFill="1" applyBorder="1" applyAlignment="1" applyProtection="1">
      <alignment horizontal="center" vertical="center"/>
      <protection locked="0"/>
    </xf>
    <xf numFmtId="177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0" fontId="53" fillId="11" borderId="50" xfId="0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H72" sqref="H72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3" t="s">
        <v>0</v>
      </c>
      <c r="C2" s="14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4">
        <v>45879</v>
      </c>
      <c r="D3" s="145"/>
      <c r="E3" s="1"/>
      <c r="F3" s="1"/>
      <c r="G3" s="1"/>
      <c r="H3" s="1"/>
      <c r="I3" s="1"/>
      <c r="J3" s="1"/>
      <c r="K3" s="33" t="s">
        <v>2</v>
      </c>
      <c r="L3" s="146">
        <f>(P31-(P32+P33))/P31*100</f>
        <v>100</v>
      </c>
      <c r="M3" s="146"/>
      <c r="N3" s="33" t="s">
        <v>3</v>
      </c>
      <c r="O3" s="146">
        <f>(P31-P33)/P31*100</f>
        <v>100</v>
      </c>
      <c r="P3" s="146"/>
    </row>
    <row r="4" spans="1:16" ht="14.25" customHeight="1" x14ac:dyDescent="0.25">
      <c r="B4" s="21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3" t="s">
        <v>6</v>
      </c>
      <c r="C7" s="14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10">
        <v>0.6875</v>
      </c>
      <c r="D9" s="113">
        <v>1.8</v>
      </c>
      <c r="E9" s="113">
        <v>3.2</v>
      </c>
      <c r="F9" s="113">
        <v>65</v>
      </c>
      <c r="G9" s="111" t="s">
        <v>189</v>
      </c>
      <c r="H9" s="113">
        <v>2.2999999999999998</v>
      </c>
      <c r="I9" s="111">
        <v>97</v>
      </c>
      <c r="J9" s="114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10">
        <v>0.9375</v>
      </c>
      <c r="D10" s="113">
        <v>1.3</v>
      </c>
      <c r="E10" s="113">
        <v>2.8</v>
      </c>
      <c r="F10" s="113">
        <v>59</v>
      </c>
      <c r="G10" s="111" t="s">
        <v>194</v>
      </c>
      <c r="H10" s="113">
        <v>4.3</v>
      </c>
      <c r="I10" s="120"/>
      <c r="J10" s="114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26">
        <v>0.20833333333333334</v>
      </c>
      <c r="D11" s="127">
        <v>1.4</v>
      </c>
      <c r="E11" s="127">
        <v>2.5</v>
      </c>
      <c r="F11" s="127">
        <v>61</v>
      </c>
      <c r="G11" s="111" t="s">
        <v>194</v>
      </c>
      <c r="H11" s="113">
        <v>5</v>
      </c>
      <c r="I11" s="128"/>
      <c r="J11" s="114">
        <f>IF(L11, 1, 0) + IF(M11, 2, 0) + IF(N11, 4, 0) + IF(O11, 8, 0) + IF(P11, 16, 0)</f>
        <v>0</v>
      </c>
      <c r="K11" s="79" t="b">
        <v>1</v>
      </c>
      <c r="L11" s="79" t="b">
        <v>0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23.520833333333332</v>
      </c>
      <c r="D12" s="12">
        <f>AVERAGE(D9:D11)</f>
        <v>1.5</v>
      </c>
      <c r="E12" s="12">
        <f>AVERAGE(E9:E11)</f>
        <v>2.8333333333333335</v>
      </c>
      <c r="F12" s="13">
        <f>AVERAGE(F9:F11)</f>
        <v>61.666666666666664</v>
      </c>
      <c r="G12" s="14"/>
      <c r="H12" s="15">
        <f>AVERAGE(H9:H11)</f>
        <v>3.8666666666666667</v>
      </c>
      <c r="I12" s="16"/>
      <c r="J12" s="17">
        <f>AVERAGE(J9:J11)</f>
        <v>0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3" t="s">
        <v>25</v>
      </c>
      <c r="C14" s="14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09" t="s">
        <v>173</v>
      </c>
      <c r="D16" s="112" t="s">
        <v>176</v>
      </c>
      <c r="E16" s="111" t="s">
        <v>188</v>
      </c>
      <c r="F16" s="111" t="s">
        <v>193</v>
      </c>
      <c r="G16" s="111" t="s">
        <v>195</v>
      </c>
      <c r="H16" s="111" t="s">
        <v>196</v>
      </c>
      <c r="I16" s="111"/>
      <c r="J16" s="111"/>
      <c r="K16" s="94"/>
      <c r="L16" s="94"/>
      <c r="M16" s="94"/>
      <c r="N16" s="94"/>
      <c r="O16" s="94"/>
      <c r="P16" s="111" t="s">
        <v>175</v>
      </c>
    </row>
    <row r="17" spans="1:16" s="76" customFormat="1" ht="14.1" customHeight="1" x14ac:dyDescent="0.25">
      <c r="A17" s="32"/>
      <c r="B17" s="22" t="s">
        <v>41</v>
      </c>
      <c r="C17" s="110">
        <v>0.6875</v>
      </c>
      <c r="D17" s="110">
        <v>0.68958333333333333</v>
      </c>
      <c r="E17" s="110">
        <v>0.7104166666666667</v>
      </c>
      <c r="F17" s="110">
        <v>0.99305555555555547</v>
      </c>
      <c r="G17" s="110">
        <v>0.16597222222222222</v>
      </c>
      <c r="H17" s="110">
        <v>0.1875</v>
      </c>
      <c r="I17" s="93"/>
      <c r="J17" s="93"/>
      <c r="K17" s="93"/>
      <c r="L17" s="93"/>
      <c r="M17" s="93"/>
      <c r="N17" s="93"/>
      <c r="O17" s="93"/>
      <c r="P17" s="110">
        <v>0.20208333333333331</v>
      </c>
    </row>
    <row r="18" spans="1:16" s="76" customFormat="1" ht="14.1" customHeight="1" x14ac:dyDescent="0.25">
      <c r="A18" s="32"/>
      <c r="B18" s="22" t="s">
        <v>42</v>
      </c>
      <c r="C18" s="111">
        <v>44579</v>
      </c>
      <c r="D18" s="111">
        <f>C18+1</f>
        <v>44580</v>
      </c>
      <c r="E18" s="111">
        <f>D19+1</f>
        <v>44591</v>
      </c>
      <c r="F18" s="111">
        <v>44777</v>
      </c>
      <c r="G18" s="111">
        <v>44886</v>
      </c>
      <c r="H18" s="111">
        <v>44898</v>
      </c>
      <c r="I18" s="94"/>
      <c r="J18" s="94"/>
      <c r="K18" s="94"/>
      <c r="L18" s="94"/>
      <c r="M18" s="93"/>
      <c r="N18" s="93"/>
      <c r="O18" s="93"/>
      <c r="P18" s="111">
        <f>MAX(C18:O19)+1</f>
        <v>44909</v>
      </c>
    </row>
    <row r="19" spans="1:16" s="76" customFormat="1" ht="14.1" customHeight="1" thickBot="1" x14ac:dyDescent="0.3">
      <c r="A19" s="32"/>
      <c r="B19" s="9" t="s">
        <v>43</v>
      </c>
      <c r="C19" s="81"/>
      <c r="D19" s="111">
        <v>44590</v>
      </c>
      <c r="E19" s="130">
        <v>44776</v>
      </c>
      <c r="F19" s="130">
        <v>44885</v>
      </c>
      <c r="G19" s="130">
        <v>44897</v>
      </c>
      <c r="H19" s="130">
        <v>44908</v>
      </c>
      <c r="I19" s="92"/>
      <c r="J19" s="92"/>
      <c r="K19" s="92"/>
      <c r="L19" s="92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 t="shared" ref="D20:L20" si="0">IF(ISNUMBER(D18),D19-D18+1,"")</f>
        <v>11</v>
      </c>
      <c r="E20" s="86">
        <f t="shared" si="0"/>
        <v>186</v>
      </c>
      <c r="F20" s="86">
        <f t="shared" si="0"/>
        <v>109</v>
      </c>
      <c r="G20" s="86">
        <f t="shared" si="0"/>
        <v>12</v>
      </c>
      <c r="H20" s="86">
        <f t="shared" si="0"/>
        <v>11</v>
      </c>
      <c r="I20" s="86" t="str">
        <f t="shared" si="0"/>
        <v/>
      </c>
      <c r="J20" s="86" t="str">
        <f t="shared" si="0"/>
        <v/>
      </c>
      <c r="K20" s="86" t="str">
        <f t="shared" si="0"/>
        <v/>
      </c>
      <c r="L20" s="86" t="str">
        <f t="shared" si="0"/>
        <v/>
      </c>
      <c r="M20" s="86" t="str">
        <f t="shared" ref="M20:O20" si="1">IF(ISNUMBER(M18),M19-M18+1,"")</f>
        <v/>
      </c>
      <c r="N20" s="86" t="str">
        <f t="shared" si="1"/>
        <v/>
      </c>
      <c r="O20" s="86" t="str">
        <f t="shared" si="1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5" t="s">
        <v>45</v>
      </c>
      <c r="C22" s="22" t="s">
        <v>21</v>
      </c>
      <c r="D22" s="22" t="s">
        <v>23</v>
      </c>
      <c r="E22" s="22" t="s">
        <v>46</v>
      </c>
      <c r="F22" s="156" t="s">
        <v>47</v>
      </c>
      <c r="G22" s="156"/>
      <c r="H22" s="156"/>
      <c r="I22" s="156"/>
      <c r="J22" s="22" t="s">
        <v>21</v>
      </c>
      <c r="K22" s="22" t="s">
        <v>23</v>
      </c>
      <c r="L22" s="22" t="s">
        <v>46</v>
      </c>
      <c r="M22" s="156" t="s">
        <v>47</v>
      </c>
      <c r="N22" s="156"/>
      <c r="O22" s="156"/>
      <c r="P22" s="156"/>
    </row>
    <row r="23" spans="1:16" ht="13.5" customHeight="1" x14ac:dyDescent="0.25">
      <c r="B23" s="155"/>
      <c r="C23" s="115">
        <v>44585</v>
      </c>
      <c r="D23" s="115">
        <v>44587</v>
      </c>
      <c r="E23" s="109" t="s">
        <v>179</v>
      </c>
      <c r="F23" s="154" t="s">
        <v>190</v>
      </c>
      <c r="G23" s="154"/>
      <c r="H23" s="154"/>
      <c r="I23" s="154"/>
      <c r="J23" s="116">
        <v>44898</v>
      </c>
      <c r="K23" s="116">
        <v>44900</v>
      </c>
      <c r="L23" s="111" t="s">
        <v>180</v>
      </c>
      <c r="M23" s="154" t="s">
        <v>199</v>
      </c>
      <c r="N23" s="154"/>
      <c r="O23" s="154"/>
      <c r="P23" s="154"/>
    </row>
    <row r="24" spans="1:16" ht="13.5" customHeight="1" x14ac:dyDescent="0.25">
      <c r="B24" s="155"/>
      <c r="C24" s="116"/>
      <c r="D24" s="116"/>
      <c r="E24" s="111" t="s">
        <v>174</v>
      </c>
      <c r="F24" s="154" t="s">
        <v>181</v>
      </c>
      <c r="G24" s="154"/>
      <c r="H24" s="154"/>
      <c r="I24" s="154"/>
      <c r="J24" s="116"/>
      <c r="K24" s="116"/>
      <c r="L24" s="111" t="s">
        <v>177</v>
      </c>
      <c r="M24" s="154" t="s">
        <v>181</v>
      </c>
      <c r="N24" s="154"/>
      <c r="O24" s="154"/>
      <c r="P24" s="154"/>
    </row>
    <row r="25" spans="1:16" ht="13.5" customHeight="1" x14ac:dyDescent="0.25">
      <c r="B25" s="155"/>
      <c r="C25" s="116">
        <v>44588</v>
      </c>
      <c r="D25" s="116">
        <v>44590</v>
      </c>
      <c r="E25" s="111" t="s">
        <v>177</v>
      </c>
      <c r="F25" s="154" t="s">
        <v>191</v>
      </c>
      <c r="G25" s="154"/>
      <c r="H25" s="154"/>
      <c r="I25" s="154"/>
      <c r="J25" s="116">
        <v>44901</v>
      </c>
      <c r="K25" s="116">
        <v>44903</v>
      </c>
      <c r="L25" s="111" t="s">
        <v>174</v>
      </c>
      <c r="M25" s="154" t="s">
        <v>200</v>
      </c>
      <c r="N25" s="154"/>
      <c r="O25" s="154"/>
      <c r="P25" s="154"/>
    </row>
    <row r="26" spans="1:16" ht="13.5" customHeight="1" x14ac:dyDescent="0.25">
      <c r="B26" s="155"/>
      <c r="C26" s="116"/>
      <c r="D26" s="116"/>
      <c r="E26" s="111" t="s">
        <v>48</v>
      </c>
      <c r="F26" s="154" t="s">
        <v>181</v>
      </c>
      <c r="G26" s="154"/>
      <c r="H26" s="154"/>
      <c r="I26" s="154"/>
      <c r="J26" s="116"/>
      <c r="K26" s="116"/>
      <c r="L26" s="111" t="s">
        <v>178</v>
      </c>
      <c r="M26" s="154" t="s">
        <v>181</v>
      </c>
      <c r="N26" s="154"/>
      <c r="O26" s="154"/>
      <c r="P26" s="154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43" t="s">
        <v>49</v>
      </c>
      <c r="C28" s="143"/>
      <c r="D28" s="14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22">
        <v>0.27638888888888885</v>
      </c>
      <c r="D30" s="123"/>
      <c r="E30" s="123"/>
      <c r="F30" s="106"/>
      <c r="G30" s="106"/>
      <c r="H30" s="106"/>
      <c r="I30" s="106"/>
      <c r="J30" s="106"/>
      <c r="K30" s="121"/>
      <c r="L30" s="106"/>
      <c r="M30" s="106"/>
      <c r="N30" s="106"/>
      <c r="O30" s="123">
        <v>0.15972222222222224</v>
      </c>
      <c r="P30" s="104">
        <f>SUM(C30:J30,L30:N30)</f>
        <v>0.27638888888888885</v>
      </c>
    </row>
    <row r="31" spans="1:16" ht="14.1" customHeight="1" x14ac:dyDescent="0.25">
      <c r="B31" s="23" t="s">
        <v>168</v>
      </c>
      <c r="C31" s="124">
        <v>0.28263888888888888</v>
      </c>
      <c r="D31" s="125">
        <v>0.17291666666666669</v>
      </c>
      <c r="E31" s="99"/>
      <c r="F31" s="99"/>
      <c r="G31" s="99"/>
      <c r="H31" s="99"/>
      <c r="I31" s="99"/>
      <c r="J31" s="99"/>
      <c r="K31" s="125">
        <v>2.013888888888889E-2</v>
      </c>
      <c r="L31" s="99"/>
      <c r="M31" s="99"/>
      <c r="N31" s="99"/>
      <c r="O31" s="215"/>
      <c r="P31" s="104">
        <f>SUM(C31:N31)</f>
        <v>0.47569444444444448</v>
      </c>
    </row>
    <row r="32" spans="1:16" ht="14.1" customHeight="1" x14ac:dyDescent="0.25">
      <c r="B32" s="23" t="s">
        <v>64</v>
      </c>
      <c r="C32" s="216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217"/>
      <c r="P32" s="104">
        <f>SUM(C32:N32)</f>
        <v>0</v>
      </c>
    </row>
    <row r="33" spans="2:16" ht="14.1" customHeight="1" thickBot="1" x14ac:dyDescent="0.3">
      <c r="B33" s="23" t="s">
        <v>65</v>
      </c>
      <c r="C33" s="101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3"/>
      <c r="P33" s="105">
        <f>SUM(C33:N33)</f>
        <v>0</v>
      </c>
    </row>
    <row r="34" spans="2:16" ht="14.1" customHeight="1" x14ac:dyDescent="0.25">
      <c r="B34" s="70" t="s">
        <v>166</v>
      </c>
      <c r="C34" s="96">
        <f>C31-C32-C33</f>
        <v>0.28263888888888888</v>
      </c>
      <c r="D34" s="96">
        <f t="shared" ref="D34:P34" si="2">D31-D32-D33</f>
        <v>0.17291666666666669</v>
      </c>
      <c r="E34" s="96">
        <f t="shared" si="2"/>
        <v>0</v>
      </c>
      <c r="F34" s="96">
        <f t="shared" si="2"/>
        <v>0</v>
      </c>
      <c r="G34" s="96">
        <f t="shared" si="2"/>
        <v>0</v>
      </c>
      <c r="H34" s="96">
        <f t="shared" si="2"/>
        <v>0</v>
      </c>
      <c r="I34" s="96">
        <f t="shared" si="2"/>
        <v>0</v>
      </c>
      <c r="J34" s="96">
        <f t="shared" si="2"/>
        <v>0</v>
      </c>
      <c r="K34" s="96">
        <f t="shared" si="2"/>
        <v>2.013888888888889E-2</v>
      </c>
      <c r="L34" s="96">
        <f t="shared" si="2"/>
        <v>0</v>
      </c>
      <c r="M34" s="96">
        <f t="shared" si="2"/>
        <v>0</v>
      </c>
      <c r="N34" s="96">
        <f t="shared" si="2"/>
        <v>0</v>
      </c>
      <c r="O34" s="97"/>
      <c r="P34" s="98">
        <f t="shared" si="2"/>
        <v>0.47569444444444448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4" t="s">
        <v>66</v>
      </c>
      <c r="C36" s="161" t="s">
        <v>192</v>
      </c>
      <c r="D36" s="161"/>
      <c r="E36" s="161" t="s">
        <v>197</v>
      </c>
      <c r="F36" s="161"/>
      <c r="G36" s="161" t="s">
        <v>198</v>
      </c>
      <c r="H36" s="161"/>
      <c r="I36" s="157"/>
      <c r="J36" s="157"/>
      <c r="K36" s="161"/>
      <c r="L36" s="161"/>
      <c r="M36" s="157"/>
      <c r="N36" s="157"/>
      <c r="O36" s="157"/>
      <c r="P36" s="157"/>
    </row>
    <row r="37" spans="2:16" ht="18" customHeight="1" x14ac:dyDescent="0.25">
      <c r="B37" s="175"/>
      <c r="C37" s="158"/>
      <c r="D37" s="158"/>
      <c r="E37" s="157"/>
      <c r="F37" s="157"/>
      <c r="G37" s="159"/>
      <c r="H37" s="157"/>
      <c r="I37" s="160"/>
      <c r="J37" s="157"/>
      <c r="K37" s="160"/>
      <c r="L37" s="157"/>
      <c r="M37" s="157"/>
      <c r="N37" s="157"/>
      <c r="O37" s="157"/>
      <c r="P37" s="157"/>
    </row>
    <row r="38" spans="2:16" ht="18" customHeight="1" x14ac:dyDescent="0.25">
      <c r="B38" s="175"/>
      <c r="C38" s="159"/>
      <c r="D38" s="157"/>
      <c r="E38" s="157"/>
      <c r="F38" s="157"/>
      <c r="G38" s="160"/>
      <c r="H38" s="157"/>
      <c r="I38" s="160"/>
      <c r="J38" s="157"/>
      <c r="K38" s="160"/>
      <c r="L38" s="157"/>
      <c r="M38" s="157"/>
      <c r="N38" s="157"/>
      <c r="O38" s="157"/>
      <c r="P38" s="157"/>
    </row>
    <row r="39" spans="2:16" ht="18" customHeight="1" x14ac:dyDescent="0.25">
      <c r="B39" s="175"/>
      <c r="C39" s="157"/>
      <c r="D39" s="157"/>
      <c r="E39" s="157"/>
      <c r="F39" s="157"/>
      <c r="G39" s="159"/>
      <c r="H39" s="157"/>
      <c r="I39" s="160"/>
      <c r="J39" s="157"/>
      <c r="K39" s="160"/>
      <c r="L39" s="157"/>
      <c r="M39" s="157"/>
      <c r="N39" s="157"/>
      <c r="O39" s="157"/>
      <c r="P39" s="157"/>
    </row>
    <row r="40" spans="2:16" ht="18" customHeight="1" x14ac:dyDescent="0.25">
      <c r="B40" s="175"/>
      <c r="C40" s="157"/>
      <c r="D40" s="157"/>
      <c r="E40" s="157"/>
      <c r="F40" s="157"/>
      <c r="G40" s="157"/>
      <c r="H40" s="157"/>
      <c r="I40" s="157"/>
      <c r="J40" s="157"/>
      <c r="K40" s="160"/>
      <c r="L40" s="157"/>
      <c r="M40" s="157"/>
      <c r="N40" s="157"/>
      <c r="O40" s="157"/>
      <c r="P40" s="157"/>
    </row>
    <row r="41" spans="2:16" ht="18" customHeight="1" x14ac:dyDescent="0.25">
      <c r="B41" s="176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2" t="s">
        <v>67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4"/>
    </row>
    <row r="44" spans="2:16" ht="14.1" customHeight="1" x14ac:dyDescent="0.25">
      <c r="B44" s="148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50"/>
    </row>
    <row r="45" spans="2:16" ht="14.1" customHeight="1" x14ac:dyDescent="0.2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" customHeight="1" x14ac:dyDescent="0.25">
      <c r="B46" s="165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25">
      <c r="B47" s="168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70"/>
    </row>
    <row r="48" spans="2:16" ht="14.1" customHeight="1" x14ac:dyDescent="0.25">
      <c r="B48" s="171"/>
      <c r="C48" s="172"/>
      <c r="D48" s="172"/>
      <c r="E48" s="172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3"/>
    </row>
    <row r="49" spans="2:16" ht="14.1" customHeight="1" x14ac:dyDescent="0.25">
      <c r="B49" s="171"/>
      <c r="C49" s="172"/>
      <c r="D49" s="172"/>
      <c r="E49" s="172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3"/>
    </row>
    <row r="50" spans="2:16" ht="14.1" customHeight="1" x14ac:dyDescent="0.25">
      <c r="B50" s="171"/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3"/>
    </row>
    <row r="51" spans="2:16" ht="14.1" customHeight="1" x14ac:dyDescent="0.25">
      <c r="B51" s="171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3"/>
    </row>
    <row r="52" spans="2:16" ht="14.1" customHeight="1" thickBot="1" x14ac:dyDescent="0.3">
      <c r="B52" s="190"/>
      <c r="C52" s="191"/>
      <c r="D52" s="172"/>
      <c r="E52" s="172"/>
      <c r="F52" s="172"/>
      <c r="G52" s="191"/>
      <c r="H52" s="191"/>
      <c r="I52" s="191"/>
      <c r="J52" s="191"/>
      <c r="K52" s="191"/>
      <c r="L52" s="191"/>
      <c r="M52" s="191"/>
      <c r="N52" s="191"/>
      <c r="O52" s="191"/>
      <c r="P52" s="192"/>
    </row>
    <row r="53" spans="2:16" ht="14.1" customHeight="1" thickTop="1" thickBot="1" x14ac:dyDescent="0.3">
      <c r="B53" s="193" t="s">
        <v>165</v>
      </c>
      <c r="C53" s="194"/>
      <c r="D53" s="91"/>
      <c r="E53" s="91"/>
      <c r="F53" s="91"/>
      <c r="G53" s="197"/>
      <c r="H53" s="198"/>
      <c r="I53" s="198"/>
      <c r="J53" s="198"/>
      <c r="K53" s="198"/>
      <c r="L53" s="198"/>
      <c r="M53" s="198"/>
      <c r="N53" s="198"/>
      <c r="O53" s="198"/>
      <c r="P53" s="199"/>
    </row>
    <row r="54" spans="2:16" ht="14.1" customHeight="1" thickTop="1" thickBot="1" x14ac:dyDescent="0.3">
      <c r="B54" s="195" t="s">
        <v>164</v>
      </c>
      <c r="C54" s="196"/>
      <c r="D54" s="196"/>
      <c r="E54" s="196"/>
      <c r="F54" s="129">
        <v>462</v>
      </c>
      <c r="G54" s="200"/>
      <c r="H54" s="201"/>
      <c r="I54" s="201"/>
      <c r="J54" s="201"/>
      <c r="K54" s="201"/>
      <c r="L54" s="201"/>
      <c r="M54" s="201"/>
      <c r="N54" s="201"/>
      <c r="O54" s="201"/>
      <c r="P54" s="202"/>
    </row>
    <row r="55" spans="2:16" ht="13.5" customHeight="1" thickTop="1" x14ac:dyDescent="0.25"/>
    <row r="56" spans="2:16" ht="17.25" customHeight="1" x14ac:dyDescent="0.25">
      <c r="B56" s="177" t="s">
        <v>68</v>
      </c>
      <c r="C56" s="177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78" t="s">
        <v>69</v>
      </c>
      <c r="C57" s="179"/>
      <c r="D57" s="179"/>
      <c r="E57" s="179"/>
      <c r="F57" s="179"/>
      <c r="G57" s="179"/>
      <c r="H57" s="179"/>
      <c r="I57" s="179"/>
      <c r="J57" s="179"/>
      <c r="K57" s="179"/>
      <c r="L57" s="179"/>
      <c r="M57" s="180"/>
      <c r="N57" s="181" t="s">
        <v>70</v>
      </c>
      <c r="O57" s="179"/>
      <c r="P57" s="182"/>
    </row>
    <row r="58" spans="2:16" ht="17.100000000000001" customHeight="1" x14ac:dyDescent="0.25">
      <c r="B58" s="183" t="s">
        <v>71</v>
      </c>
      <c r="C58" s="184"/>
      <c r="D58" s="185"/>
      <c r="E58" s="183" t="s">
        <v>72</v>
      </c>
      <c r="F58" s="184"/>
      <c r="G58" s="185"/>
      <c r="H58" s="184" t="s">
        <v>73</v>
      </c>
      <c r="I58" s="184"/>
      <c r="J58" s="184"/>
      <c r="K58" s="186" t="s">
        <v>74</v>
      </c>
      <c r="L58" s="184"/>
      <c r="M58" s="187"/>
      <c r="N58" s="188"/>
      <c r="O58" s="184"/>
      <c r="P58" s="189"/>
    </row>
    <row r="59" spans="2:16" ht="20.100000000000001" customHeight="1" x14ac:dyDescent="0.25">
      <c r="B59" s="203" t="s">
        <v>75</v>
      </c>
      <c r="C59" s="204"/>
      <c r="D59" s="30" t="b">
        <v>1</v>
      </c>
      <c r="E59" s="203" t="s">
        <v>76</v>
      </c>
      <c r="F59" s="204"/>
      <c r="G59" s="30" t="b">
        <v>1</v>
      </c>
      <c r="H59" s="205" t="s">
        <v>77</v>
      </c>
      <c r="I59" s="204"/>
      <c r="J59" s="30" t="b">
        <v>1</v>
      </c>
      <c r="K59" s="205" t="s">
        <v>78</v>
      </c>
      <c r="L59" s="204"/>
      <c r="M59" s="30" t="b">
        <v>1</v>
      </c>
      <c r="N59" s="206" t="s">
        <v>79</v>
      </c>
      <c r="O59" s="204"/>
      <c r="P59" s="30" t="b">
        <v>1</v>
      </c>
    </row>
    <row r="60" spans="2:16" ht="20.100000000000001" customHeight="1" x14ac:dyDescent="0.25">
      <c r="B60" s="203" t="s">
        <v>80</v>
      </c>
      <c r="C60" s="204"/>
      <c r="D60" s="30" t="b">
        <v>1</v>
      </c>
      <c r="E60" s="203" t="s">
        <v>81</v>
      </c>
      <c r="F60" s="204"/>
      <c r="G60" s="30" t="b">
        <v>1</v>
      </c>
      <c r="H60" s="205" t="s">
        <v>82</v>
      </c>
      <c r="I60" s="204"/>
      <c r="J60" s="30" t="b">
        <v>1</v>
      </c>
      <c r="K60" s="205" t="s">
        <v>83</v>
      </c>
      <c r="L60" s="204"/>
      <c r="M60" s="30" t="b">
        <v>1</v>
      </c>
      <c r="N60" s="206" t="s">
        <v>84</v>
      </c>
      <c r="O60" s="204"/>
      <c r="P60" s="30" t="b">
        <v>1</v>
      </c>
    </row>
    <row r="61" spans="2:16" ht="20.100000000000001" customHeight="1" x14ac:dyDescent="0.25">
      <c r="B61" s="203" t="s">
        <v>85</v>
      </c>
      <c r="C61" s="204"/>
      <c r="D61" s="30" t="b">
        <v>1</v>
      </c>
      <c r="E61" s="203" t="s">
        <v>86</v>
      </c>
      <c r="F61" s="204"/>
      <c r="G61" s="30" t="b">
        <v>1</v>
      </c>
      <c r="H61" s="205" t="s">
        <v>87</v>
      </c>
      <c r="I61" s="204"/>
      <c r="J61" s="30" t="b">
        <v>1</v>
      </c>
      <c r="K61" s="205" t="s">
        <v>88</v>
      </c>
      <c r="L61" s="204"/>
      <c r="M61" s="30" t="b">
        <v>1</v>
      </c>
      <c r="N61" s="206" t="s">
        <v>89</v>
      </c>
      <c r="O61" s="204"/>
      <c r="P61" s="30" t="b">
        <v>1</v>
      </c>
    </row>
    <row r="62" spans="2:16" ht="20.100000000000001" customHeight="1" x14ac:dyDescent="0.25">
      <c r="B62" s="205" t="s">
        <v>87</v>
      </c>
      <c r="C62" s="204"/>
      <c r="D62" s="30" t="b">
        <v>1</v>
      </c>
      <c r="E62" s="203" t="s">
        <v>90</v>
      </c>
      <c r="F62" s="204"/>
      <c r="G62" s="30" t="b">
        <v>1</v>
      </c>
      <c r="H62" s="205" t="s">
        <v>91</v>
      </c>
      <c r="I62" s="204"/>
      <c r="J62" s="30" t="b">
        <v>0</v>
      </c>
      <c r="K62" s="205" t="s">
        <v>92</v>
      </c>
      <c r="L62" s="204"/>
      <c r="M62" s="30" t="b">
        <v>1</v>
      </c>
      <c r="N62" s="206" t="s">
        <v>82</v>
      </c>
      <c r="O62" s="204"/>
      <c r="P62" s="30" t="b">
        <v>1</v>
      </c>
    </row>
    <row r="63" spans="2:16" ht="20.100000000000001" customHeight="1" x14ac:dyDescent="0.25">
      <c r="B63" s="205" t="s">
        <v>93</v>
      </c>
      <c r="C63" s="204"/>
      <c r="D63" s="30" t="b">
        <v>1</v>
      </c>
      <c r="E63" s="203" t="s">
        <v>94</v>
      </c>
      <c r="F63" s="204"/>
      <c r="G63" s="30" t="b">
        <v>1</v>
      </c>
      <c r="H63" s="35"/>
      <c r="I63" s="36"/>
      <c r="J63" s="37"/>
      <c r="K63" s="205" t="s">
        <v>95</v>
      </c>
      <c r="L63" s="204"/>
      <c r="M63" s="30" t="b">
        <v>1</v>
      </c>
      <c r="N63" s="206" t="s">
        <v>163</v>
      </c>
      <c r="O63" s="204"/>
      <c r="P63" s="30" t="b">
        <v>1</v>
      </c>
    </row>
    <row r="64" spans="2:16" ht="20.100000000000001" customHeight="1" x14ac:dyDescent="0.25">
      <c r="B64" s="205" t="s">
        <v>96</v>
      </c>
      <c r="C64" s="204"/>
      <c r="D64" s="30" t="b">
        <v>0</v>
      </c>
      <c r="E64" s="203" t="s">
        <v>97</v>
      </c>
      <c r="F64" s="204"/>
      <c r="G64" s="30" t="b">
        <v>1</v>
      </c>
      <c r="H64" s="38"/>
      <c r="I64" s="39"/>
      <c r="J64" s="40"/>
      <c r="K64" s="213" t="s">
        <v>98</v>
      </c>
      <c r="L64" s="214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3" t="s">
        <v>161</v>
      </c>
      <c r="F65" s="204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07" t="s">
        <v>104</v>
      </c>
      <c r="C69" s="207"/>
      <c r="D69" s="48"/>
      <c r="E69" s="48"/>
      <c r="F69" s="209" t="s">
        <v>105</v>
      </c>
      <c r="G69" s="211" t="s">
        <v>106</v>
      </c>
      <c r="H69" s="48"/>
      <c r="I69" s="207" t="s">
        <v>107</v>
      </c>
      <c r="J69" s="207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208"/>
      <c r="C70" s="208"/>
      <c r="D70" s="52"/>
      <c r="E70" s="53"/>
      <c r="F70" s="210"/>
      <c r="G70" s="212"/>
      <c r="H70" s="54"/>
      <c r="I70" s="208"/>
      <c r="J70" s="208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07" t="s">
        <v>187</v>
      </c>
      <c r="D72" s="107">
        <v>-156.4</v>
      </c>
      <c r="E72" s="74" t="s">
        <v>117</v>
      </c>
      <c r="F72" s="107">
        <v>20.100000000000001</v>
      </c>
      <c r="G72" s="107">
        <v>19.100000000000001</v>
      </c>
      <c r="H72" s="82"/>
      <c r="I72" s="63" t="s">
        <v>118</v>
      </c>
      <c r="J72" s="31">
        <v>0</v>
      </c>
      <c r="K72" s="64" t="s">
        <v>172</v>
      </c>
      <c r="L72" s="31">
        <v>0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07">
        <v>-133.1</v>
      </c>
      <c r="D73" s="107">
        <v>-134.1</v>
      </c>
      <c r="E73" s="75" t="s">
        <v>121</v>
      </c>
      <c r="F73" s="117">
        <v>26.7</v>
      </c>
      <c r="G73" s="117">
        <v>25.1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0</v>
      </c>
      <c r="Q73" s="69">
        <v>1</v>
      </c>
    </row>
    <row r="74" spans="2:17" ht="20.100000000000001" customHeight="1" x14ac:dyDescent="0.25">
      <c r="B74" s="66" t="s">
        <v>125</v>
      </c>
      <c r="C74" s="107">
        <v>-210.9</v>
      </c>
      <c r="D74" s="107">
        <v>-211.6</v>
      </c>
      <c r="E74" s="75" t="s">
        <v>126</v>
      </c>
      <c r="F74" s="118">
        <v>10</v>
      </c>
      <c r="G74" s="118">
        <v>10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07">
        <v>-113.1</v>
      </c>
      <c r="D75" s="107">
        <v>-114</v>
      </c>
      <c r="E75" s="75" t="s">
        <v>131</v>
      </c>
      <c r="F75" s="118">
        <v>40</v>
      </c>
      <c r="G75" s="118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07">
        <v>23.4</v>
      </c>
      <c r="D76" s="107">
        <v>22.9</v>
      </c>
      <c r="E76" s="75" t="s">
        <v>136</v>
      </c>
      <c r="F76" s="118">
        <v>10</v>
      </c>
      <c r="G76" s="118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07">
        <v>27.4</v>
      </c>
      <c r="D77" s="107">
        <v>26.4</v>
      </c>
      <c r="E77" s="75" t="s">
        <v>141</v>
      </c>
      <c r="F77" s="118">
        <v>150</v>
      </c>
      <c r="G77" s="118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07">
        <v>20.3</v>
      </c>
      <c r="D78" s="107">
        <v>20.2</v>
      </c>
      <c r="E78" s="75" t="s">
        <v>146</v>
      </c>
      <c r="F78" s="119"/>
      <c r="G78" s="119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07">
        <v>21.1</v>
      </c>
      <c r="D79" s="107">
        <v>20.9</v>
      </c>
      <c r="E79" s="74" t="s">
        <v>151</v>
      </c>
      <c r="F79" s="107">
        <v>11.1</v>
      </c>
      <c r="G79" s="107">
        <v>4.8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08">
        <v>3.9400000000000002E-5</v>
      </c>
      <c r="D80" s="108">
        <v>3.9100000000000002E-5</v>
      </c>
      <c r="E80" s="75" t="s">
        <v>156</v>
      </c>
      <c r="F80" s="117">
        <v>44.1</v>
      </c>
      <c r="G80" s="117">
        <v>65.8</v>
      </c>
      <c r="H80" s="82"/>
      <c r="I80" s="64" t="s">
        <v>157</v>
      </c>
      <c r="J80" s="31">
        <v>0</v>
      </c>
      <c r="K80" s="63" t="s">
        <v>158</v>
      </c>
      <c r="L80" s="31">
        <v>0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47" t="s">
        <v>160</v>
      </c>
      <c r="C84" s="147"/>
    </row>
    <row r="85" spans="2:16" ht="15" customHeight="1" x14ac:dyDescent="0.25">
      <c r="B85" s="148" t="s">
        <v>183</v>
      </c>
      <c r="C85" s="149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50"/>
    </row>
    <row r="86" spans="2:16" ht="15" customHeight="1" x14ac:dyDescent="0.25">
      <c r="B86" s="151" t="s">
        <v>184</v>
      </c>
      <c r="C86" s="152"/>
      <c r="D86" s="152"/>
      <c r="E86" s="152"/>
      <c r="F86" s="152"/>
      <c r="G86" s="152"/>
      <c r="H86" s="152"/>
      <c r="I86" s="152"/>
      <c r="J86" s="152"/>
      <c r="K86" s="152"/>
      <c r="L86" s="152"/>
      <c r="M86" s="152"/>
      <c r="N86" s="152"/>
      <c r="O86" s="152"/>
      <c r="P86" s="153"/>
    </row>
    <row r="87" spans="2:16" ht="15" customHeight="1" x14ac:dyDescent="0.25">
      <c r="B87" s="137" t="s">
        <v>201</v>
      </c>
      <c r="C87" s="138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39"/>
    </row>
    <row r="88" spans="2:16" ht="15" customHeight="1" x14ac:dyDescent="0.25">
      <c r="B88" s="137" t="s">
        <v>185</v>
      </c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9"/>
    </row>
    <row r="89" spans="2:16" ht="15" customHeight="1" x14ac:dyDescent="0.25">
      <c r="B89" s="140" t="s">
        <v>186</v>
      </c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2"/>
    </row>
    <row r="90" spans="2:16" ht="15" customHeight="1" x14ac:dyDescent="0.25">
      <c r="B90" s="137"/>
      <c r="C90" s="138"/>
      <c r="D90" s="138"/>
      <c r="E90" s="138"/>
      <c r="F90" s="138"/>
      <c r="G90" s="138"/>
      <c r="H90" s="138"/>
      <c r="I90" s="138"/>
      <c r="J90" s="138"/>
      <c r="K90" s="138"/>
      <c r="L90" s="138"/>
      <c r="M90" s="138"/>
      <c r="N90" s="138"/>
      <c r="O90" s="138"/>
      <c r="P90" s="139"/>
    </row>
    <row r="91" spans="2:16" ht="15" customHeight="1" x14ac:dyDescent="0.25">
      <c r="B91" s="137"/>
      <c r="C91" s="138"/>
      <c r="D91" s="138"/>
      <c r="E91" s="138"/>
      <c r="F91" s="138"/>
      <c r="G91" s="138"/>
      <c r="H91" s="138"/>
      <c r="I91" s="138"/>
      <c r="J91" s="138"/>
      <c r="K91" s="138"/>
      <c r="L91" s="138"/>
      <c r="M91" s="138"/>
      <c r="N91" s="138"/>
      <c r="O91" s="138"/>
      <c r="P91" s="139"/>
    </row>
    <row r="92" spans="2:16" ht="15" customHeight="1" x14ac:dyDescent="0.25">
      <c r="B92" s="131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3"/>
    </row>
    <row r="93" spans="2:16" ht="15" customHeight="1" x14ac:dyDescent="0.25">
      <c r="B93" s="131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3"/>
    </row>
    <row r="94" spans="2:16" ht="15" customHeight="1" x14ac:dyDescent="0.25">
      <c r="B94" s="131"/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3"/>
    </row>
    <row r="95" spans="2:16" ht="15" customHeight="1" x14ac:dyDescent="0.25">
      <c r="B95" s="131"/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3"/>
    </row>
    <row r="96" spans="2:16" ht="15" customHeight="1" x14ac:dyDescent="0.25">
      <c r="B96" s="131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3"/>
    </row>
    <row r="97" spans="2:16" ht="15" customHeight="1" x14ac:dyDescent="0.25">
      <c r="B97" s="131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3"/>
    </row>
    <row r="98" spans="2:16" ht="15" customHeight="1" x14ac:dyDescent="0.25">
      <c r="B98" s="131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3"/>
    </row>
    <row r="99" spans="2:16" ht="15" customHeight="1" x14ac:dyDescent="0.25">
      <c r="B99" s="134"/>
      <c r="C99" s="135"/>
      <c r="D99" s="135"/>
      <c r="E99" s="135"/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136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2025-08-11T04:59:31Z</dcterms:modified>
</cp:coreProperties>
</file>