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2\"/>
    </mc:Choice>
  </mc:AlternateContent>
  <xr:revisionPtr revIDLastSave="0" documentId="13_ncr:1_{12A4EB15-9CC1-477B-8014-7FA545497E2D}" xr6:coauthVersionLast="36" xr6:coauthVersionMax="36" xr10:uidLastSave="{00000000-0000-0000-0000-000000000000}"/>
  <bookViews>
    <workbookView xWindow="0" yWindow="0" windowWidth="16230" windowHeight="1149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I18" i="1" s="1"/>
  <c r="J23" i="1" s="1"/>
  <c r="K23" i="1" s="1"/>
  <c r="J25" i="1" s="1"/>
  <c r="K25" i="1" s="1"/>
  <c r="G18" i="1"/>
  <c r="E18" i="1" l="1"/>
  <c r="E19" i="1" s="1"/>
  <c r="F18" i="1" l="1"/>
  <c r="D18" i="1"/>
  <c r="C23" i="1" s="1"/>
  <c r="D23" i="1" s="1"/>
  <c r="C25" i="1" s="1"/>
  <c r="D25" i="1" l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<sst xmlns="http://schemas.openxmlformats.org/spreadsheetml/2006/main" count="215" uniqueCount="202">
  <si>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</si>
  <si>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</si>
  <si>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</si>
  <si>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</si>
  <si>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</si>
  <si>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</si>
  <si>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</si>
  <si>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</si>
  <si>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</si>
  <si>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</si>
  <si>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</si>
  <si>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</si>
  <si>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</si>
  <si>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</si>
  <si>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</si>
  <si>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</si>
  <si>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</si>
  <si>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</si>
  <si>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</si>
  <si>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</si>
  <si>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</si>
  <si>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</si>
  <si>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</si>
  <si>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</si>
  <si>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</si>
  <si>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</si>
  <si>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</si>
  <si>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</si>
  <si>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</si>
  <si>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</si>
  <si>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</si>
  <si>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</si>
  <si>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</si>
  <si>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</si>
  <si>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</si>
  <si>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</si>
  <si>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</si>
  <si>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</si>
  <si>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</si>
  <si>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</si>
  <si>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</si>
  <si>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</si>
  <si>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</si>
  <si>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</si>
  <si>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</si>
  <si>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</si>
  <si>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</si>
  <si>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</si>
  <si>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</si>
  <si>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</si>
  <si>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</si>
  <si>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</si>
  <si>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</si>
  <si>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</si>
  <si>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</si>
  <si>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</si>
  <si>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</si>
  <si>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</si>
  <si>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</si>
  <si>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</si>
  <si>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</si>
  <si>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</si>
  <si>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</si>
  <si>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</si>
  <si>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</si>
  <si>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</si>
  <si>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</si>
  <si>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</si>
  <si>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</si>
  <si>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</si>
  <si>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</si>
  <si>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</si>
  <si>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</si>
  <si>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</si>
  <si>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</si>
  <si>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</si>
  <si>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</si>
  <si>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</si>
  <si>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</si>
  <si>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</si>
  <si>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</si>
  <si>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</si>
  <si>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</si>
  <si>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</si>
  <si>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</si>
  <si>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</si>
  <si>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</si>
  <si>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</si>
  <si>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</si>
  <si>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</si>
  <si>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</si>
  <si>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</si>
  <si>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</si>
  <si>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</si>
  <si>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</si>
  <si>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</si>
  <si>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</si>
  <si>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</si>
  <si>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</si>
  <si>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</si>
  <si>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</si>
  <si>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</si>
  <si>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</si>
  <si>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</si>
  <si>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</si>
  <si>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</si>
  <si>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</si>
  <si>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</si>
  <si>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</si>
  <si>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</si>
  <si>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</si>
  <si>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</si>
  <si>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</si>
  <si>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</si>
  <si>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</si>
  <si>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</si>
  <si>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</si>
  <si>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</si>
  <si>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</si>
  <si>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</si>
  <si>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</si>
  <si>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</si>
  <si>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</si>
  <si>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</si>
  <si>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</si>
  <si>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</si>
  <si>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</si>
  <si>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</si>
  <si>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</si>
  <si>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</si>
  <si>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</si>
  <si>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</si>
  <si>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</si>
  <si>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</si>
  <si>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</si>
  <si>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</si>
  <si>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</si>
  <si>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</si>
  <si>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</si>
  <si>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</si>
  <si>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</si>
  <si>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</si>
  <si>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</si>
  <si>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</si>
  <si>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</si>
  <si>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</si>
  <si>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</si>
  <si>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</si>
  <si>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</si>
  <si>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</si>
  <si>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</si>
  <si>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</si>
  <si>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</si>
  <si>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</si>
  <si>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</si>
  <si>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</si>
  <si>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</si>
  <si>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</si>
  <si>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</si>
  <si>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</si>
  <si>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</si>
  <si>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</si>
  <si>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</si>
  <si>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</si>
  <si>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</si>
  <si>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</si>
  <si>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</si>
  <si>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</si>
  <si>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</si>
  <si>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</si>
  <si>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</si>
  <si>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</si>
  <si>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</si>
  <si>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</si>
  <si>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</si>
  <si>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</si>
  <si>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</si>
  <si>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</si>
  <si>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</si>
  <si>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</si>
  <si>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</si>
  <si>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</si>
  <si>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BLG-DEEPS</t>
    <phoneticPr fontId="3" type="noConversion"/>
  </si>
  <si>
    <t>BLG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</si>
  <si>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</si>
  <si>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</si>
  <si>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DIR-KSP</t>
    <phoneticPr fontId="3" type="noConversion"/>
  </si>
  <si>
    <t>TMT</t>
    <phoneticPr fontId="3" type="noConversion"/>
  </si>
  <si>
    <t>ALL</t>
    <phoneticPr fontId="3" type="noConversion"/>
  </si>
  <si>
    <t>S</t>
    <phoneticPr fontId="3" type="noConversion"/>
  </si>
  <si>
    <t>김부진</t>
    <phoneticPr fontId="3" type="noConversion"/>
  </si>
  <si>
    <t>1) 방풍막 연결</t>
    <phoneticPr fontId="3" type="noConversion"/>
  </si>
  <si>
    <t>2) 관측전 촛점 홈</t>
    <phoneticPr fontId="3" type="noConversion"/>
  </si>
  <si>
    <t>E</t>
    <phoneticPr fontId="3" type="noConversion"/>
  </si>
  <si>
    <t>20s/27k 30s/26k 45s/22k</t>
    <phoneticPr fontId="3" type="noConversion"/>
  </si>
  <si>
    <t>20s/23k 33s/25k 53s/20k</t>
    <phoneticPr fontId="3" type="noConversion"/>
  </si>
  <si>
    <t>NE</t>
    <phoneticPr fontId="3" type="noConversion"/>
  </si>
  <si>
    <t>M_042790-042791:M</t>
    <phoneticPr fontId="3" type="noConversion"/>
  </si>
  <si>
    <t>55s/45k 20s/23k</t>
    <phoneticPr fontId="3" type="noConversion"/>
  </si>
  <si>
    <t>60s/20k 45s/23k 30s/24k</t>
    <phoneticPr fontId="3" type="noConversion"/>
  </si>
  <si>
    <t>I_042568</t>
    <phoneticPr fontId="3" type="noConversion"/>
  </si>
  <si>
    <t>I_042585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</si>
</sst>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6" borderId="15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7" borderId="15" xfId="0" applyNumberFormat="1" applyFont="1" applyFill="1" applyBorder="1" applyAlignment="1" applyProtection="1">
      <alignment horizontal="center" vertical="center"/>
      <protection locked="0"/>
    </xf>
    <xf numFmtId="177" fontId="51" fillId="7" borderId="1" xfId="0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4" fillId="11" borderId="1" xfId="0" applyFont="1" applyFill="1" applyBorder="1" applyAlignment="1" applyProtection="1">
      <alignment horizontal="left" vertical="center" wrapText="1"/>
      <protection locked="0"/>
    </xf>
    <xf numFmtId="0" fontId="51" fillId="11" borderId="1" xfId="0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 xr:uid="{00000000-0005-0000-0000-000001000000}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7" zoomScale="130" zoomScaleNormal="130" workbookViewId="0">
      <selection activeCell="G36" sqref="G36:H36"/>
    </sheetView>
  </sheetViews>
  <sheetFormatPr defaultColWidth="0" defaultRowHeight="11.25" zeroHeight="1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/>
    <row r="2" spans="1:16" ht="14.25" customHeight="1" thickBot="1">
      <c r="B2" s="205" t="s">
        <v>0</v>
      </c>
      <c r="C2" s="20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>
      <c r="B3" s="21" t="s">
        <v>1</v>
      </c>
      <c r="C3" s="206">
        <v>45870</v>
      </c>
      <c r="D3" s="207"/>
      <c r="E3" s="1"/>
      <c r="F3" s="1"/>
      <c r="G3" s="1"/>
      <c r="H3" s="1"/>
      <c r="I3" s="1"/>
      <c r="J3" s="1"/>
      <c r="K3" s="33" t="s">
        <v>2</v>
      </c>
      <c r="L3" s="208">
        <f>(P31-(P32+P33))/P31*100</f>
        <v>100</v>
      </c>
      <c r="M3" s="208"/>
      <c r="N3" s="33" t="s">
        <v>3</v>
      </c>
      <c r="O3" s="208">
        <f>(P31-P33)/P31*100</f>
        <v>100</v>
      </c>
      <c r="P3" s="208"/>
    </row>
    <row r="4" spans="1:16" ht="14.25" customHeight="1">
      <c r="B4" s="21" t="s">
        <v>4</v>
      </c>
      <c r="C4" s="2" t="s">
        <v>190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>
      <c r="B7" s="205" t="s">
        <v>6</v>
      </c>
      <c r="C7" s="20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>
      <c r="B9" s="90" t="s">
        <v>21</v>
      </c>
      <c r="C9" s="114">
        <v>0.70833333333333337</v>
      </c>
      <c r="D9" s="117">
        <v>3.12</v>
      </c>
      <c r="E9" s="117">
        <v>3.5</v>
      </c>
      <c r="F9" s="117">
        <v>35</v>
      </c>
      <c r="G9" s="115" t="s">
        <v>193</v>
      </c>
      <c r="H9" s="117">
        <v>3</v>
      </c>
      <c r="I9" s="115">
        <v>50.9</v>
      </c>
      <c r="J9" s="118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>
      <c r="B10" s="77" t="s">
        <v>22</v>
      </c>
      <c r="C10" s="114">
        <v>0.93055555555555547</v>
      </c>
      <c r="D10" s="117">
        <v>1.4</v>
      </c>
      <c r="E10" s="117">
        <v>3</v>
      </c>
      <c r="F10" s="117">
        <v>22</v>
      </c>
      <c r="G10" s="115" t="s">
        <v>196</v>
      </c>
      <c r="H10" s="117">
        <v>4</v>
      </c>
      <c r="I10" s="125"/>
      <c r="J10" s="118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>
      <c r="B11" s="78" t="s">
        <v>23</v>
      </c>
      <c r="C11" s="136">
        <v>0.1875</v>
      </c>
      <c r="D11" s="137">
        <v>1.7</v>
      </c>
      <c r="E11" s="137">
        <v>1.3</v>
      </c>
      <c r="F11" s="137">
        <v>17</v>
      </c>
      <c r="G11" s="138" t="s">
        <v>189</v>
      </c>
      <c r="H11" s="139">
        <v>4.8</v>
      </c>
      <c r="I11" s="140"/>
      <c r="J11" s="141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>
      <c r="B12" s="10" t="s">
        <v>24</v>
      </c>
      <c r="C12" s="11">
        <f>(24-C9)+C11</f>
        <v>23.479166666666668</v>
      </c>
      <c r="D12" s="12">
        <f>AVERAGE(D9:D11)</f>
        <v>2.0733333333333333</v>
      </c>
      <c r="E12" s="12">
        <f>AVERAGE(E9:E11)</f>
        <v>2.6</v>
      </c>
      <c r="F12" s="13">
        <f>AVERAGE(F9:F11)</f>
        <v>24.666666666666668</v>
      </c>
      <c r="G12" s="14"/>
      <c r="H12" s="15">
        <f>AVERAGE(H9:H11)</f>
        <v>3.9333333333333336</v>
      </c>
      <c r="I12" s="16"/>
      <c r="J12" s="17">
        <f>AVERAGE(J9:J11)</f>
        <v>0.33333333333333331</v>
      </c>
      <c r="K12" s="80"/>
      <c r="L12" s="80"/>
      <c r="M12" s="80"/>
      <c r="N12" s="80"/>
      <c r="O12" s="80"/>
      <c r="P12" s="80"/>
    </row>
    <row r="13" spans="1:16" ht="14.1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>
      <c r="B14" s="205" t="s">
        <v>25</v>
      </c>
      <c r="C14" s="20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>
      <c r="A16" s="32"/>
      <c r="B16" s="22" t="s">
        <v>40</v>
      </c>
      <c r="C16" s="113" t="s">
        <v>173</v>
      </c>
      <c r="D16" s="116" t="s">
        <v>176</v>
      </c>
      <c r="E16" s="115" t="s">
        <v>182</v>
      </c>
      <c r="F16" s="115" t="s">
        <v>183</v>
      </c>
      <c r="G16" s="115" t="s">
        <v>186</v>
      </c>
      <c r="H16" s="115" t="s">
        <v>187</v>
      </c>
      <c r="I16" s="115" t="s">
        <v>188</v>
      </c>
      <c r="J16" s="94"/>
      <c r="K16" s="94"/>
      <c r="L16" s="94"/>
      <c r="M16" s="94"/>
      <c r="N16" s="94"/>
      <c r="O16" s="94"/>
      <c r="P16" s="115" t="s">
        <v>175</v>
      </c>
    </row>
    <row r="17" spans="1:16" s="76" customFormat="1" ht="14.1" customHeight="1">
      <c r="A17" s="32"/>
      <c r="B17" s="22" t="s">
        <v>41</v>
      </c>
      <c r="C17" s="114">
        <v>0.63541666666666663</v>
      </c>
      <c r="D17" s="114">
        <v>0.65138888888888891</v>
      </c>
      <c r="E17" s="114">
        <v>0.69513888888888886</v>
      </c>
      <c r="F17" s="129">
        <v>0.71458333333333324</v>
      </c>
      <c r="G17" s="129">
        <v>1.0416666666666666E-2</v>
      </c>
      <c r="H17" s="129">
        <v>0.17152777777777775</v>
      </c>
      <c r="I17" s="129">
        <v>0.19583333333333333</v>
      </c>
      <c r="J17" s="93"/>
      <c r="K17" s="93"/>
      <c r="L17" s="93"/>
      <c r="M17" s="93"/>
      <c r="N17" s="93"/>
      <c r="O17" s="93"/>
      <c r="P17" s="114">
        <v>0.20625000000000002</v>
      </c>
    </row>
    <row r="18" spans="1:16" s="76" customFormat="1" ht="14.1" customHeight="1">
      <c r="A18" s="32"/>
      <c r="B18" s="22" t="s">
        <v>42</v>
      </c>
      <c r="C18" s="115">
        <v>42469</v>
      </c>
      <c r="D18" s="115">
        <f>C18+1</f>
        <v>42470</v>
      </c>
      <c r="E18" s="115">
        <f>D19+1</f>
        <v>42481</v>
      </c>
      <c r="F18" s="115">
        <f>E19+1</f>
        <v>42494</v>
      </c>
      <c r="G18" s="115">
        <f>F19+1</f>
        <v>42686</v>
      </c>
      <c r="H18" s="115">
        <f>G19+1</f>
        <v>42782</v>
      </c>
      <c r="I18" s="115">
        <f>H19+1</f>
        <v>42794</v>
      </c>
      <c r="J18" s="94"/>
      <c r="K18" s="94"/>
      <c r="L18" s="94"/>
      <c r="M18" s="93"/>
      <c r="N18" s="93"/>
      <c r="O18" s="93"/>
      <c r="P18" s="115">
        <f>MAX(C18:O19)+1</f>
        <v>42804</v>
      </c>
    </row>
    <row r="19" spans="1:16" s="76" customFormat="1" ht="14.1" customHeight="1" thickBot="1">
      <c r="A19" s="32"/>
      <c r="B19" s="9" t="s">
        <v>43</v>
      </c>
      <c r="C19" s="81"/>
      <c r="D19" s="115">
        <v>42480</v>
      </c>
      <c r="E19" s="121">
        <f>E18+12</f>
        <v>42493</v>
      </c>
      <c r="F19" s="121">
        <v>42685</v>
      </c>
      <c r="G19" s="121">
        <v>42781</v>
      </c>
      <c r="H19" s="121">
        <f>H18+11</f>
        <v>42793</v>
      </c>
      <c r="I19" s="121">
        <v>42803</v>
      </c>
      <c r="J19" s="92"/>
      <c r="K19" s="92"/>
      <c r="L19" s="92"/>
      <c r="M19" s="92"/>
      <c r="N19" s="92"/>
      <c r="O19" s="92"/>
      <c r="P19" s="81"/>
    </row>
    <row r="20" spans="1:16" ht="14.1" customHeight="1" thickBot="1">
      <c r="B20" s="20" t="s">
        <v>44</v>
      </c>
      <c r="C20" s="87"/>
      <c r="D20" s="88">
        <f>IF(ISNUMBER(D18),D19-D18+1,"")</f>
        <v>11</v>
      </c>
      <c r="E20" s="86">
        <f>IF(ISNUMBER(E18),E19-E18+1,"")</f>
        <v>13</v>
      </c>
      <c r="F20" s="86">
        <f t="shared" ref="F20:O20" si="0">IF(ISNUMBER(F18),F19-F18+1,"")</f>
        <v>192</v>
      </c>
      <c r="G20" s="86">
        <f>IF(ISNUMBER(G18),G19-G18+1,"")</f>
        <v>96</v>
      </c>
      <c r="H20" s="86">
        <f>IF(ISNUMBER(H18),H19-H18+1,"")</f>
        <v>12</v>
      </c>
      <c r="I20" s="86">
        <f>IF(ISNUMBER(I18),I19-I18+1,"")</f>
        <v>10</v>
      </c>
      <c r="J20" s="86" t="str">
        <f>IF(ISNUMBER(J18),J19-J18+1,"")</f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87"/>
    </row>
    <row r="21" spans="1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>
      <c r="B22" s="214" t="s">
        <v>45</v>
      </c>
      <c r="C22" s="22" t="s">
        <v>21</v>
      </c>
      <c r="D22" s="22" t="s">
        <v>23</v>
      </c>
      <c r="E22" s="22" t="s">
        <v>46</v>
      </c>
      <c r="F22" s="215" t="s">
        <v>47</v>
      </c>
      <c r="G22" s="215"/>
      <c r="H22" s="215"/>
      <c r="I22" s="215"/>
      <c r="J22" s="22" t="s">
        <v>21</v>
      </c>
      <c r="K22" s="22" t="s">
        <v>23</v>
      </c>
      <c r="L22" s="22" t="s">
        <v>46</v>
      </c>
      <c r="M22" s="215" t="s">
        <v>47</v>
      </c>
      <c r="N22" s="215"/>
      <c r="O22" s="215"/>
      <c r="P22" s="215"/>
    </row>
    <row r="23" spans="1:16" ht="13.5" customHeight="1">
      <c r="B23" s="214"/>
      <c r="C23" s="119">
        <f>D18+5</f>
        <v>42475</v>
      </c>
      <c r="D23" s="119">
        <f>C23+2</f>
        <v>42477</v>
      </c>
      <c r="E23" s="113" t="s">
        <v>179</v>
      </c>
      <c r="F23" s="213" t="s">
        <v>194</v>
      </c>
      <c r="G23" s="213"/>
      <c r="H23" s="213"/>
      <c r="I23" s="213"/>
      <c r="J23" s="119">
        <f>I18+5</f>
        <v>42799</v>
      </c>
      <c r="K23" s="119">
        <f>J23+1</f>
        <v>42800</v>
      </c>
      <c r="L23" s="115" t="s">
        <v>180</v>
      </c>
      <c r="M23" s="213" t="s">
        <v>198</v>
      </c>
      <c r="N23" s="213"/>
      <c r="O23" s="213"/>
      <c r="P23" s="213"/>
    </row>
    <row r="24" spans="1:16" ht="13.5" customHeight="1">
      <c r="B24" s="214"/>
      <c r="C24" s="120"/>
      <c r="D24" s="120"/>
      <c r="E24" s="115" t="s">
        <v>174</v>
      </c>
      <c r="F24" s="213" t="s">
        <v>185</v>
      </c>
      <c r="G24" s="213"/>
      <c r="H24" s="213"/>
      <c r="I24" s="213"/>
      <c r="J24" s="120"/>
      <c r="K24" s="120"/>
      <c r="L24" s="115" t="s">
        <v>177</v>
      </c>
      <c r="M24" s="213" t="s">
        <v>181</v>
      </c>
      <c r="N24" s="213"/>
      <c r="O24" s="213"/>
      <c r="P24" s="213"/>
    </row>
    <row r="25" spans="1:16" ht="13.5" customHeight="1">
      <c r="B25" s="214"/>
      <c r="C25" s="120">
        <f>D23+1</f>
        <v>42478</v>
      </c>
      <c r="D25" s="120">
        <f>C25+2</f>
        <v>42480</v>
      </c>
      <c r="E25" s="115" t="s">
        <v>177</v>
      </c>
      <c r="F25" s="213" t="s">
        <v>195</v>
      </c>
      <c r="G25" s="213"/>
      <c r="H25" s="213"/>
      <c r="I25" s="213"/>
      <c r="J25" s="120">
        <f>K23+1</f>
        <v>42801</v>
      </c>
      <c r="K25" s="120">
        <f>J25+2</f>
        <v>42803</v>
      </c>
      <c r="L25" s="115" t="s">
        <v>174</v>
      </c>
      <c r="M25" s="213" t="s">
        <v>199</v>
      </c>
      <c r="N25" s="213"/>
      <c r="O25" s="213"/>
      <c r="P25" s="213"/>
    </row>
    <row r="26" spans="1:16" ht="13.5" customHeight="1">
      <c r="B26" s="214"/>
      <c r="C26" s="120"/>
      <c r="D26" s="120"/>
      <c r="E26" s="115" t="s">
        <v>48</v>
      </c>
      <c r="F26" s="213" t="s">
        <v>184</v>
      </c>
      <c r="G26" s="213"/>
      <c r="H26" s="213"/>
      <c r="I26" s="213"/>
      <c r="J26" s="120"/>
      <c r="K26" s="120"/>
      <c r="L26" s="115" t="s">
        <v>178</v>
      </c>
      <c r="M26" s="213" t="s">
        <v>181</v>
      </c>
      <c r="N26" s="213"/>
      <c r="O26" s="213"/>
      <c r="P26" s="213"/>
    </row>
    <row r="27" spans="1:16" ht="13.5" customHeight="1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>
      <c r="B28" s="205" t="s">
        <v>49</v>
      </c>
      <c r="C28" s="205"/>
      <c r="D28" s="20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>
      <c r="B30" s="23" t="s">
        <v>167</v>
      </c>
      <c r="C30" s="110">
        <v>0.30486111111111108</v>
      </c>
      <c r="D30" s="109"/>
      <c r="E30" s="109"/>
      <c r="F30" s="109"/>
      <c r="G30" s="109"/>
      <c r="H30" s="109"/>
      <c r="I30" s="109"/>
      <c r="J30" s="109"/>
      <c r="K30" s="128"/>
      <c r="L30" s="109"/>
      <c r="M30" s="109"/>
      <c r="N30" s="109">
        <v>0.1388888888888889</v>
      </c>
      <c r="O30" s="108"/>
      <c r="P30" s="106">
        <f>SUM(C30:J30,L30:N30)</f>
        <v>0.44374999999999998</v>
      </c>
    </row>
    <row r="31" spans="1:16" ht="14.1" customHeight="1">
      <c r="B31" s="23" t="s">
        <v>168</v>
      </c>
      <c r="C31" s="131">
        <v>0.29583333333333334</v>
      </c>
      <c r="D31" s="130">
        <v>0.16111111111111112</v>
      </c>
      <c r="E31" s="99"/>
      <c r="F31" s="99"/>
      <c r="G31" s="130">
        <v>1.9444444444444445E-2</v>
      </c>
      <c r="H31" s="99"/>
      <c r="I31" s="99"/>
      <c r="J31" s="99"/>
      <c r="K31" s="130">
        <v>2.0833333333333332E-2</v>
      </c>
      <c r="L31" s="99"/>
      <c r="M31" s="99"/>
      <c r="N31" s="99"/>
      <c r="O31" s="100"/>
      <c r="P31" s="106">
        <f>SUM(C31:N31)</f>
        <v>0.49722222222222223</v>
      </c>
    </row>
    <row r="32" spans="1:16" ht="14.1" customHeight="1">
      <c r="B32" s="23" t="s">
        <v>64</v>
      </c>
      <c r="C32" s="126"/>
      <c r="D32" s="127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>
      <c r="B34" s="70" t="s">
        <v>166</v>
      </c>
      <c r="C34" s="96">
        <f>C31-C32-C33</f>
        <v>0.29583333333333334</v>
      </c>
      <c r="D34" s="96">
        <f t="shared" ref="D34:P34" si="1">D31-D32-D33</f>
        <v>0.16111111111111112</v>
      </c>
      <c r="E34" s="96">
        <f t="shared" si="1"/>
        <v>0</v>
      </c>
      <c r="F34" s="96">
        <f t="shared" si="1"/>
        <v>0</v>
      </c>
      <c r="G34" s="96">
        <f t="shared" si="1"/>
        <v>1.9444444444444445E-2</v>
      </c>
      <c r="H34" s="96">
        <f t="shared" si="1"/>
        <v>0</v>
      </c>
      <c r="I34" s="96">
        <f t="shared" si="1"/>
        <v>0</v>
      </c>
      <c r="J34" s="96">
        <f t="shared" si="1"/>
        <v>0</v>
      </c>
      <c r="K34" s="96">
        <f t="shared" si="1"/>
        <v>2.0833333333333332E-2</v>
      </c>
      <c r="L34" s="96">
        <f t="shared" si="1"/>
        <v>0</v>
      </c>
      <c r="M34" s="96">
        <f t="shared" si="1"/>
        <v>0</v>
      </c>
      <c r="N34" s="96">
        <f t="shared" si="1"/>
        <v>0</v>
      </c>
      <c r="O34" s="97"/>
      <c r="P34" s="98">
        <f t="shared" si="1"/>
        <v>0.49722222222222223</v>
      </c>
    </row>
    <row r="35" spans="2:16" ht="13.5" customHeight="1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>
      <c r="B36" s="199" t="s">
        <v>66</v>
      </c>
      <c r="C36" s="197" t="s">
        <v>197</v>
      </c>
      <c r="D36" s="197"/>
      <c r="E36" s="226" t="s">
        <v>200</v>
      </c>
      <c r="F36" s="227"/>
      <c r="G36" s="226" t="s">
        <v>201</v>
      </c>
      <c r="H36" s="227"/>
      <c r="I36" s="197"/>
      <c r="J36" s="197"/>
      <c r="K36" s="204"/>
      <c r="L36" s="204"/>
      <c r="M36" s="197"/>
      <c r="N36" s="197"/>
      <c r="O36" s="197"/>
      <c r="P36" s="197"/>
    </row>
    <row r="37" spans="2:16" ht="18" customHeight="1">
      <c r="B37" s="200"/>
      <c r="C37" s="203"/>
      <c r="D37" s="203"/>
      <c r="E37" s="197"/>
      <c r="F37" s="197"/>
      <c r="G37" s="202"/>
      <c r="H37" s="197"/>
      <c r="I37" s="198"/>
      <c r="J37" s="197"/>
      <c r="K37" s="198"/>
      <c r="L37" s="197"/>
      <c r="M37" s="197"/>
      <c r="N37" s="197"/>
      <c r="O37" s="197"/>
      <c r="P37" s="197"/>
    </row>
    <row r="38" spans="2:16" ht="18" customHeight="1">
      <c r="B38" s="200"/>
      <c r="C38" s="202"/>
      <c r="D38" s="197"/>
      <c r="E38" s="197"/>
      <c r="F38" s="197"/>
      <c r="G38" s="198"/>
      <c r="H38" s="197"/>
      <c r="I38" s="198"/>
      <c r="J38" s="197"/>
      <c r="K38" s="198"/>
      <c r="L38" s="197"/>
      <c r="M38" s="197"/>
      <c r="N38" s="197"/>
      <c r="O38" s="197"/>
      <c r="P38" s="197"/>
    </row>
    <row r="39" spans="2:16" ht="18" customHeight="1">
      <c r="B39" s="200"/>
      <c r="C39" s="197"/>
      <c r="D39" s="197"/>
      <c r="E39" s="197"/>
      <c r="F39" s="197"/>
      <c r="G39" s="202"/>
      <c r="H39" s="197"/>
      <c r="I39" s="198"/>
      <c r="J39" s="197"/>
      <c r="K39" s="198"/>
      <c r="L39" s="197"/>
      <c r="M39" s="197"/>
      <c r="N39" s="197"/>
      <c r="O39" s="197"/>
      <c r="P39" s="197"/>
    </row>
    <row r="40" spans="2:16" ht="18" customHeight="1">
      <c r="B40" s="200"/>
      <c r="C40" s="197"/>
      <c r="D40" s="197"/>
      <c r="E40" s="197"/>
      <c r="F40" s="197"/>
      <c r="G40" s="197"/>
      <c r="H40" s="197"/>
      <c r="I40" s="197"/>
      <c r="J40" s="197"/>
      <c r="K40" s="198"/>
      <c r="L40" s="197"/>
      <c r="M40" s="197"/>
      <c r="N40" s="197"/>
      <c r="O40" s="197"/>
      <c r="P40" s="197"/>
    </row>
    <row r="41" spans="2:16" ht="18" customHeight="1">
      <c r="B41" s="201"/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>
      <c r="B43" s="184" t="s">
        <v>67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6"/>
    </row>
    <row r="44" spans="2:16" ht="14.1" customHeight="1">
      <c r="B44" s="187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>
      <c r="B45" s="190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</row>
    <row r="46" spans="2:16" ht="14.1" customHeight="1"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</row>
    <row r="47" spans="2:16" ht="14.1" customHeight="1">
      <c r="B47" s="196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</row>
    <row r="48" spans="2:16" ht="14.1" customHeight="1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>
      <c r="B52" s="171"/>
      <c r="C52" s="172"/>
      <c r="D52" s="169"/>
      <c r="E52" s="169"/>
      <c r="F52" s="169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>
      <c r="B53" s="174" t="s">
        <v>165</v>
      </c>
      <c r="C53" s="175"/>
      <c r="D53" s="91"/>
      <c r="E53" s="91"/>
      <c r="F53" s="91"/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>
      <c r="B54" s="176" t="s">
        <v>164</v>
      </c>
      <c r="C54" s="177"/>
      <c r="D54" s="177"/>
      <c r="E54" s="177"/>
      <c r="F54" s="91">
        <v>1316</v>
      </c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/>
    <row r="56" spans="2:16" ht="17.25" customHeight="1">
      <c r="B56" s="155" t="s">
        <v>68</v>
      </c>
      <c r="C56" s="15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00000000000001" customHeight="1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00000000000001" customHeight="1">
      <c r="B59" s="143" t="s">
        <v>75</v>
      </c>
      <c r="C59" s="144"/>
      <c r="D59" s="30" t="b">
        <v>1</v>
      </c>
      <c r="E59" s="143" t="s">
        <v>76</v>
      </c>
      <c r="F59" s="144"/>
      <c r="G59" s="30" t="b">
        <v>1</v>
      </c>
      <c r="H59" s="151" t="s">
        <v>77</v>
      </c>
      <c r="I59" s="144"/>
      <c r="J59" s="30" t="b">
        <v>1</v>
      </c>
      <c r="K59" s="151" t="s">
        <v>78</v>
      </c>
      <c r="L59" s="144"/>
      <c r="M59" s="30" t="b">
        <v>1</v>
      </c>
      <c r="N59" s="152" t="s">
        <v>79</v>
      </c>
      <c r="O59" s="144"/>
      <c r="P59" s="30" t="b">
        <v>1</v>
      </c>
    </row>
    <row r="60" spans="2:16" ht="20.100000000000001" customHeight="1">
      <c r="B60" s="143" t="s">
        <v>80</v>
      </c>
      <c r="C60" s="144"/>
      <c r="D60" s="30" t="b">
        <v>1</v>
      </c>
      <c r="E60" s="143" t="s">
        <v>81</v>
      </c>
      <c r="F60" s="144"/>
      <c r="G60" s="30" t="b">
        <v>1</v>
      </c>
      <c r="H60" s="151" t="s">
        <v>82</v>
      </c>
      <c r="I60" s="144"/>
      <c r="J60" s="30" t="b">
        <v>1</v>
      </c>
      <c r="K60" s="151" t="s">
        <v>83</v>
      </c>
      <c r="L60" s="144"/>
      <c r="M60" s="30" t="b">
        <v>1</v>
      </c>
      <c r="N60" s="152" t="s">
        <v>84</v>
      </c>
      <c r="O60" s="144"/>
      <c r="P60" s="30" t="b">
        <v>1</v>
      </c>
    </row>
    <row r="61" spans="2:16" ht="20.100000000000001" customHeight="1">
      <c r="B61" s="143" t="s">
        <v>85</v>
      </c>
      <c r="C61" s="144"/>
      <c r="D61" s="30" t="b">
        <v>1</v>
      </c>
      <c r="E61" s="143" t="s">
        <v>86</v>
      </c>
      <c r="F61" s="144"/>
      <c r="G61" s="30" t="b">
        <v>1</v>
      </c>
      <c r="H61" s="151" t="s">
        <v>87</v>
      </c>
      <c r="I61" s="144"/>
      <c r="J61" s="30" t="b">
        <v>1</v>
      </c>
      <c r="K61" s="151" t="s">
        <v>88</v>
      </c>
      <c r="L61" s="144"/>
      <c r="M61" s="30" t="b">
        <v>1</v>
      </c>
      <c r="N61" s="152" t="s">
        <v>89</v>
      </c>
      <c r="O61" s="144"/>
      <c r="P61" s="30" t="b">
        <v>1</v>
      </c>
    </row>
    <row r="62" spans="2:16" ht="20.100000000000001" customHeight="1">
      <c r="B62" s="151" t="s">
        <v>87</v>
      </c>
      <c r="C62" s="144"/>
      <c r="D62" s="30" t="b">
        <v>1</v>
      </c>
      <c r="E62" s="143" t="s">
        <v>90</v>
      </c>
      <c r="F62" s="144"/>
      <c r="G62" s="30" t="b">
        <v>1</v>
      </c>
      <c r="H62" s="151" t="s">
        <v>91</v>
      </c>
      <c r="I62" s="144"/>
      <c r="J62" s="30" t="b">
        <v>0</v>
      </c>
      <c r="K62" s="151" t="s">
        <v>92</v>
      </c>
      <c r="L62" s="144"/>
      <c r="M62" s="30" t="b">
        <v>1</v>
      </c>
      <c r="N62" s="152" t="s">
        <v>82</v>
      </c>
      <c r="O62" s="144"/>
      <c r="P62" s="30" t="b">
        <v>1</v>
      </c>
    </row>
    <row r="63" spans="2:16" ht="20.100000000000001" customHeight="1">
      <c r="B63" s="151" t="s">
        <v>93</v>
      </c>
      <c r="C63" s="144"/>
      <c r="D63" s="30" t="b">
        <v>1</v>
      </c>
      <c r="E63" s="143" t="s">
        <v>94</v>
      </c>
      <c r="F63" s="144"/>
      <c r="G63" s="30" t="b">
        <v>1</v>
      </c>
      <c r="H63" s="35"/>
      <c r="I63" s="36"/>
      <c r="J63" s="37"/>
      <c r="K63" s="151" t="s">
        <v>95</v>
      </c>
      <c r="L63" s="144"/>
      <c r="M63" s="30" t="b">
        <v>1</v>
      </c>
      <c r="N63" s="152" t="s">
        <v>163</v>
      </c>
      <c r="O63" s="144"/>
      <c r="P63" s="30" t="b">
        <v>1</v>
      </c>
    </row>
    <row r="64" spans="2:16" ht="20.100000000000001" customHeight="1">
      <c r="B64" s="151" t="s">
        <v>96</v>
      </c>
      <c r="C64" s="144"/>
      <c r="D64" s="30" t="b">
        <v>0</v>
      </c>
      <c r="E64" s="143" t="s">
        <v>97</v>
      </c>
      <c r="F64" s="144"/>
      <c r="G64" s="30" t="b">
        <v>1</v>
      </c>
      <c r="H64" s="38"/>
      <c r="I64" s="39"/>
      <c r="J64" s="40"/>
      <c r="K64" s="153" t="s">
        <v>98</v>
      </c>
      <c r="L64" s="154"/>
      <c r="M64" s="30" t="b">
        <v>1</v>
      </c>
      <c r="N64" s="41"/>
      <c r="O64" s="42"/>
      <c r="P64" s="43"/>
    </row>
    <row r="65" spans="2:17" ht="20.100000000000001" customHeight="1">
      <c r="B65" s="42"/>
      <c r="C65" s="42"/>
      <c r="D65" s="44" t="b">
        <v>0</v>
      </c>
      <c r="E65" s="143" t="s">
        <v>161</v>
      </c>
      <c r="F65" s="14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>
      <c r="B69" s="145" t="s">
        <v>104</v>
      </c>
      <c r="C69" s="145"/>
      <c r="D69" s="48"/>
      <c r="E69" s="48"/>
      <c r="F69" s="147" t="s">
        <v>105</v>
      </c>
      <c r="G69" s="149" t="s">
        <v>106</v>
      </c>
      <c r="H69" s="48"/>
      <c r="I69" s="145" t="s">
        <v>107</v>
      </c>
      <c r="J69" s="145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>
      <c r="B70" s="146"/>
      <c r="C70" s="146"/>
      <c r="D70" s="52"/>
      <c r="E70" s="53"/>
      <c r="F70" s="148"/>
      <c r="G70" s="150"/>
      <c r="H70" s="54"/>
      <c r="I70" s="146"/>
      <c r="J70" s="146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>
      <c r="B72" s="66" t="s">
        <v>116</v>
      </c>
      <c r="C72" s="111">
        <v>-154.47999999999999</v>
      </c>
      <c r="D72" s="132">
        <v>-156.4</v>
      </c>
      <c r="E72" s="74" t="s">
        <v>117</v>
      </c>
      <c r="F72" s="111">
        <v>18.7</v>
      </c>
      <c r="G72" s="132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>
      <c r="B73" s="66" t="s">
        <v>120</v>
      </c>
      <c r="C73" s="111">
        <v>-133.38999999999999</v>
      </c>
      <c r="D73" s="132">
        <v>-134</v>
      </c>
      <c r="E73" s="75" t="s">
        <v>121</v>
      </c>
      <c r="F73" s="122">
        <v>20</v>
      </c>
      <c r="G73" s="133">
        <v>13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>
      <c r="B74" s="66" t="s">
        <v>125</v>
      </c>
      <c r="C74" s="111">
        <v>-210.07</v>
      </c>
      <c r="D74" s="132">
        <v>-211.6</v>
      </c>
      <c r="E74" s="75" t="s">
        <v>126</v>
      </c>
      <c r="F74" s="123">
        <v>10</v>
      </c>
      <c r="G74" s="134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>
      <c r="B75" s="66" t="s">
        <v>130</v>
      </c>
      <c r="C75" s="111">
        <v>-112.92</v>
      </c>
      <c r="D75" s="132">
        <v>-114.2</v>
      </c>
      <c r="E75" s="75" t="s">
        <v>131</v>
      </c>
      <c r="F75" s="123">
        <v>40</v>
      </c>
      <c r="G75" s="134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>
      <c r="B76" s="66" t="s">
        <v>135</v>
      </c>
      <c r="C76" s="111">
        <v>24.58</v>
      </c>
      <c r="D76" s="132">
        <v>22.1</v>
      </c>
      <c r="E76" s="75" t="s">
        <v>136</v>
      </c>
      <c r="F76" s="123">
        <v>10</v>
      </c>
      <c r="G76" s="134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>
      <c r="B77" s="66" t="s">
        <v>140</v>
      </c>
      <c r="C77" s="111">
        <v>28.79</v>
      </c>
      <c r="D77" s="132">
        <v>25.6</v>
      </c>
      <c r="E77" s="75" t="s">
        <v>141</v>
      </c>
      <c r="F77" s="123">
        <v>150</v>
      </c>
      <c r="G77" s="134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>
      <c r="B78" s="66" t="s">
        <v>145</v>
      </c>
      <c r="C78" s="111">
        <v>21.62</v>
      </c>
      <c r="D78" s="132">
        <v>19.2</v>
      </c>
      <c r="E78" s="75" t="s">
        <v>146</v>
      </c>
      <c r="F78" s="124"/>
      <c r="G78" s="135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>
      <c r="B79" s="66" t="s">
        <v>150</v>
      </c>
      <c r="C79" s="111">
        <v>22.335000000000001</v>
      </c>
      <c r="D79" s="132">
        <v>19.899999999999999</v>
      </c>
      <c r="E79" s="74" t="s">
        <v>151</v>
      </c>
      <c r="F79" s="111">
        <v>8</v>
      </c>
      <c r="G79" s="132">
        <v>4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>
      <c r="B80" s="68" t="s">
        <v>155</v>
      </c>
      <c r="C80" s="112">
        <v>3.8600000000000003E-5</v>
      </c>
      <c r="D80" s="142">
        <v>3.9199999999999997E-5</v>
      </c>
      <c r="E80" s="75" t="s">
        <v>156</v>
      </c>
      <c r="F80" s="122">
        <v>35</v>
      </c>
      <c r="G80" s="133">
        <v>32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>
      <c r="D81" s="85"/>
      <c r="G81" s="84"/>
      <c r="H81" s="73"/>
    </row>
    <row r="82" spans="2:16" ht="20.100000000000001" customHeight="1">
      <c r="G82" s="73"/>
      <c r="H82" s="73"/>
    </row>
    <row r="83" spans="2:16" ht="20.100000000000001" customHeight="1"/>
    <row r="84" spans="2:16" ht="15" customHeight="1">
      <c r="B84" s="209" t="s">
        <v>160</v>
      </c>
      <c r="C84" s="209"/>
    </row>
    <row r="85" spans="2:16" ht="15" customHeight="1">
      <c r="B85" s="210" t="s">
        <v>191</v>
      </c>
      <c r="C85" s="211"/>
      <c r="D85" s="211"/>
      <c r="E85" s="211"/>
      <c r="F85" s="211"/>
      <c r="G85" s="211"/>
      <c r="H85" s="211"/>
      <c r="I85" s="211"/>
      <c r="J85" s="211"/>
      <c r="K85" s="211"/>
      <c r="L85" s="211"/>
      <c r="M85" s="211"/>
      <c r="N85" s="211"/>
      <c r="O85" s="211"/>
      <c r="P85" s="212"/>
    </row>
    <row r="86" spans="2:16" ht="15" customHeight="1">
      <c r="B86" s="190" t="s">
        <v>192</v>
      </c>
      <c r="C86" s="194"/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5"/>
    </row>
    <row r="87" spans="2:16" ht="15" customHeight="1">
      <c r="B87" s="222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4"/>
    </row>
    <row r="88" spans="2:16" ht="15" customHeight="1">
      <c r="B88" s="222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4"/>
    </row>
    <row r="89" spans="2:16" ht="15" customHeight="1">
      <c r="B89" s="225"/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8"/>
    </row>
    <row r="90" spans="2:16" ht="15" customHeight="1">
      <c r="B90" s="222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4"/>
    </row>
    <row r="91" spans="2:16" ht="15" customHeight="1">
      <c r="B91" s="222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4"/>
    </row>
    <row r="92" spans="2:16" ht="15" customHeight="1">
      <c r="B92" s="216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8"/>
    </row>
    <row r="93" spans="2:16" ht="15" customHeight="1">
      <c r="B93" s="216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8"/>
    </row>
    <row r="94" spans="2:16" ht="15" customHeight="1">
      <c r="B94" s="216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8"/>
    </row>
    <row r="95" spans="2:16" ht="15" customHeight="1">
      <c r="B95" s="216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8"/>
    </row>
    <row r="96" spans="2:16" ht="15" customHeight="1">
      <c r="B96" s="216"/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8"/>
    </row>
    <row r="97" spans="2:16" ht="15" customHeight="1">
      <c r="B97" s="216"/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8"/>
    </row>
    <row r="98" spans="2:16" ht="15" customHeight="1">
      <c r="B98" s="216"/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8"/>
    </row>
    <row r="99" spans="2:16" ht="15" customHeight="1">
      <c r="B99" s="219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1"/>
    </row>
    <row r="100" spans="2:16" ht="15" customHeight="1"/>
    <row r="101" spans="2:16" ht="15" hidden="1" customHeight="1"/>
    <row r="102" spans="2:16" ht="15" hidden="1" customHeight="1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keaton03</cp:lastModifiedBy>
  <cp:lastPrinted>2025-05-14T16:03:38Z</cp:lastPrinted>
  <dcterms:created xsi:type="dcterms:W3CDTF">2024-02-29T07:36:25Z</dcterms:created>
  <dcterms:modified xsi:type="dcterms:W3CDTF">2025-08-25T12:51:19Z</dcterms:modified>
</cp:coreProperties>
</file>