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1" l="1"/>
  <c r="D25" i="1"/>
  <c r="C25" i="1"/>
  <c r="D23" i="1"/>
  <c r="C23" i="1"/>
  <c r="H18" i="1" l="1"/>
  <c r="H19" i="1" s="1"/>
  <c r="I18" i="1" s="1"/>
  <c r="I19" i="1" s="1"/>
  <c r="G18" i="1"/>
  <c r="F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<sst xmlns="http://schemas.openxmlformats.org/spreadsheetml/2006/main" count="214" uniqueCount="196">
  <si>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</si>
  <si>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</si>
  <si>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</si>
  <si>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</si>
  <si>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</si>
  <si>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</si>
  <si>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</si>
  <si>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</si>
  <si>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</si>
  <si>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</si>
  <si>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</si>
  <si>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</si>
  <si>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</si>
  <si>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</si>
  <si>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</si>
  <si>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</si>
  <si>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</si>
  <si>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</si>
  <si>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</si>
  <si>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</si>
  <si>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</si>
  <si>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</si>
  <si>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</si>
  <si>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</si>
  <si>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</si>
  <si>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</si>
  <si>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</si>
  <si>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</si>
  <si>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</si>
  <si>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</si>
  <si>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</si>
  <si>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</si>
  <si>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</si>
  <si>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</si>
  <si>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</si>
  <si>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</si>
  <si>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</si>
  <si>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</si>
  <si>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</si>
  <si>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</si>
  <si>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</si>
  <si>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</si>
  <si>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</si>
  <si>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</si>
  <si>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</si>
  <si>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</si>
  <si>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</si>
  <si>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</si>
  <si>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</si>
  <si>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</si>
  <si>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</si>
  <si>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</si>
  <si>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</si>
  <si>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</si>
  <si>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</si>
  <si>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</si>
  <si>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</si>
  <si>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</si>
  <si>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</si>
  <si>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</si>
  <si>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</si>
  <si>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</si>
  <si>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</si>
  <si>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</si>
  <si>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</si>
  <si>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</si>
  <si>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</si>
  <si>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</si>
  <si>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</si>
  <si>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</si>
  <si>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</si>
  <si>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</si>
  <si>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</si>
  <si>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</si>
  <si>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</si>
  <si>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</si>
  <si>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</si>
  <si>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</si>
  <si>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</si>
  <si>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</si>
  <si>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</si>
  <si>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</si>
  <si>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</si>
  <si>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</si>
  <si>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</si>
  <si>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</si>
  <si>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</si>
  <si>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</si>
  <si>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</si>
  <si>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</si>
  <si>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</si>
  <si>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</si>
  <si>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</si>
  <si>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</si>
  <si>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</si>
  <si>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</si>
  <si>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</si>
  <si>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</si>
  <si>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</si>
  <si>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</si>
  <si>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</si>
  <si>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</si>
  <si>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</si>
  <si>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</si>
  <si>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</si>
  <si>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</si>
  <si>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</si>
  <si>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</si>
  <si>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</si>
  <si>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</si>
  <si>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</si>
  <si>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</si>
  <si>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</si>
  <si>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</si>
  <si>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</si>
  <si>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</si>
  <si>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</si>
  <si>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</si>
  <si>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</si>
  <si>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</si>
  <si>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</si>
  <si>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</si>
  <si>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</si>
  <si>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</si>
  <si>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</si>
  <si>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</si>
  <si>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</si>
  <si>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</si>
  <si>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</si>
  <si>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</si>
  <si>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</si>
  <si>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</si>
  <si>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</si>
  <si>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</si>
  <si>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</si>
  <si>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</si>
  <si>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</si>
  <si>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</si>
  <si>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</si>
  <si>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</si>
  <si>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</si>
  <si>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</si>
  <si>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</si>
  <si>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</si>
  <si>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</si>
  <si>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</si>
  <si>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</si>
  <si>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</si>
  <si>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</si>
  <si>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</si>
  <si>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</si>
  <si>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</si>
  <si>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</si>
  <si>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</si>
  <si>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</si>
  <si>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</si>
  <si>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</si>
  <si>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</si>
  <si>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</si>
  <si>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</si>
  <si>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</si>
  <si>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</si>
  <si>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</si>
  <si>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</si>
  <si>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</si>
  <si>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</si>
  <si>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</si>
  <si>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</si>
  <si>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</si>
  <si>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</si>
  <si>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</si>
  <si>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</si>
  <si>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</si>
  <si>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</si>
  <si>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</si>
  <si>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</si>
  <si>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</si>
  <si>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</si>
  <si>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</si>
  <si>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</si>
  <si>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</si>
  <si>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</si>
  <si>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</si>
  <si>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</si>
  <si>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</si>
  <si>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김부진</t>
    <phoneticPr fontId="3" type="noConversion"/>
  </si>
  <si>
    <t>ENG-KSP</t>
    <phoneticPr fontId="3" type="noConversion"/>
  </si>
  <si>
    <t>1) 방풍막 연결</t>
    <phoneticPr fontId="3" type="noConversion"/>
  </si>
  <si>
    <t xml:space="preserve"> 20s/26k  31s/27k  45s/25k </t>
    <phoneticPr fontId="3" type="noConversion"/>
  </si>
  <si>
    <t>W</t>
    <phoneticPr fontId="3" type="noConversion"/>
  </si>
  <si>
    <t xml:space="preserve"> 20s/27k 27s/27k 42s/29k 60s/31k </t>
    <phoneticPr fontId="3" type="noConversion"/>
  </si>
  <si>
    <t>M_036863-036864:N</t>
    <phoneticPr fontId="3" type="noConversion"/>
  </si>
  <si>
    <t>W</t>
    <phoneticPr fontId="3" type="noConversion"/>
  </si>
  <si>
    <t>M_036933-036934:M</t>
    <phoneticPr fontId="3" type="noConversion"/>
  </si>
  <si>
    <t xml:space="preserve">2) Dome Shutter Control UI 재연결횟수 : 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</si>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</sst>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2" sqref="J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2" t="s">
        <v>0</v>
      </c>
      <c r="C2" s="1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3">
        <v>45847</v>
      </c>
      <c r="D3" s="144"/>
      <c r="E3" s="1"/>
      <c r="F3" s="1"/>
      <c r="G3" s="1"/>
      <c r="H3" s="1"/>
      <c r="I3" s="1"/>
      <c r="J3" s="1"/>
      <c r="K3" s="33" t="s">
        <v>2</v>
      </c>
      <c r="L3" s="145">
        <f>(P31-(P32+P33))/P31*100</f>
        <v>100</v>
      </c>
      <c r="M3" s="145"/>
      <c r="N3" s="33" t="s">
        <v>3</v>
      </c>
      <c r="O3" s="145">
        <f>(P31-P33)/P31*100</f>
        <v>100</v>
      </c>
      <c r="P3" s="145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2" t="s">
        <v>6</v>
      </c>
      <c r="C7" s="14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0.6875</v>
      </c>
      <c r="D9" s="124">
        <v>1.62</v>
      </c>
      <c r="E9" s="124">
        <v>10</v>
      </c>
      <c r="F9" s="124">
        <v>43</v>
      </c>
      <c r="G9" s="109" t="s">
        <v>189</v>
      </c>
      <c r="H9" s="124">
        <v>9</v>
      </c>
      <c r="I9" s="109">
        <v>99.3</v>
      </c>
      <c r="J9" s="125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4">
        <v>1.456</v>
      </c>
      <c r="E10" s="124">
        <v>8</v>
      </c>
      <c r="F10" s="124">
        <v>49</v>
      </c>
      <c r="G10" s="109" t="s">
        <v>192</v>
      </c>
      <c r="H10" s="124">
        <v>5</v>
      </c>
      <c r="I10" s="127"/>
      <c r="J10" s="125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8">
        <v>0.19444444444444445</v>
      </c>
      <c r="D11" s="129">
        <v>1.4</v>
      </c>
      <c r="E11" s="129">
        <v>8</v>
      </c>
      <c r="F11" s="129">
        <v>43</v>
      </c>
      <c r="G11" s="109" t="s">
        <v>195</v>
      </c>
      <c r="H11" s="124">
        <v>3</v>
      </c>
      <c r="I11" s="130"/>
      <c r="J11" s="125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23.506944444444443</v>
      </c>
      <c r="D12" s="12">
        <f>AVERAGE(D9:D11)</f>
        <v>1.492</v>
      </c>
      <c r="E12" s="12">
        <f>AVERAGE(E9:E11)</f>
        <v>8.6666666666666661</v>
      </c>
      <c r="F12" s="13">
        <f>AVERAGE(F9:F11)</f>
        <v>45</v>
      </c>
      <c r="G12" s="14"/>
      <c r="H12" s="15">
        <f>AVERAGE(H9:H11)</f>
        <v>5.666666666666667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2" t="s">
        <v>25</v>
      </c>
      <c r="C14" s="14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173</v>
      </c>
      <c r="D16" s="113" t="s">
        <v>176</v>
      </c>
      <c r="E16" s="109" t="s">
        <v>182</v>
      </c>
      <c r="F16" s="109" t="s">
        <v>183</v>
      </c>
      <c r="G16" s="109" t="s">
        <v>186</v>
      </c>
      <c r="H16" s="109" t="s">
        <v>182</v>
      </c>
      <c r="I16" s="109" t="s">
        <v>184</v>
      </c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3">
        <v>0.64652777777777781</v>
      </c>
      <c r="D17" s="123">
        <v>0.64930555555555558</v>
      </c>
      <c r="E17" s="123">
        <v>0.68680555555555556</v>
      </c>
      <c r="F17" s="215">
        <v>0.69930555555555562</v>
      </c>
      <c r="G17" s="215">
        <v>7.0833333333333331E-2</v>
      </c>
      <c r="H17" s="215">
        <v>0.17777777777777778</v>
      </c>
      <c r="I17" s="215">
        <v>0.19791666666666666</v>
      </c>
      <c r="J17" s="93"/>
      <c r="K17" s="93"/>
      <c r="L17" s="93"/>
      <c r="M17" s="93"/>
      <c r="N17" s="93"/>
      <c r="O17" s="93"/>
      <c r="P17" s="123">
        <v>0.20277777777777781</v>
      </c>
    </row>
    <row r="18" spans="1:16" s="76" customFormat="1" ht="14.1" customHeight="1" x14ac:dyDescent="0.25">
      <c r="A18" s="32"/>
      <c r="B18" s="22" t="s">
        <v>42</v>
      </c>
      <c r="C18" s="109">
        <v>36708</v>
      </c>
      <c r="D18" s="109">
        <f>C18+1</f>
        <v>36709</v>
      </c>
      <c r="E18" s="109">
        <f>D19+1</f>
        <v>36721</v>
      </c>
      <c r="F18" s="109">
        <f>E19+1</f>
        <v>36728</v>
      </c>
      <c r="G18" s="109">
        <f>F19+1</f>
        <v>36964</v>
      </c>
      <c r="H18" s="109">
        <f>G19+1</f>
        <v>37031</v>
      </c>
      <c r="I18" s="109">
        <f>H19+1</f>
        <v>37043</v>
      </c>
      <c r="J18" s="94"/>
      <c r="K18" s="94"/>
      <c r="L18" s="93"/>
      <c r="M18" s="93"/>
      <c r="N18" s="93"/>
      <c r="O18" s="93"/>
      <c r="P18" s="109">
        <f>MAX(C18:O19)+1</f>
        <v>37048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36720</v>
      </c>
      <c r="E19" s="126">
        <v>36727</v>
      </c>
      <c r="F19" s="126">
        <v>36963</v>
      </c>
      <c r="G19" s="126">
        <v>37030</v>
      </c>
      <c r="H19" s="126">
        <f>H18+11</f>
        <v>37042</v>
      </c>
      <c r="I19" s="126">
        <f>I18+4</f>
        <v>37047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12</v>
      </c>
      <c r="E20" s="86">
        <f>IF(ISNUMBER(E18),E19-E18+1,"")</f>
        <v>7</v>
      </c>
      <c r="F20" s="86">
        <f t="shared" ref="F20:O20" si="0">IF(ISNUMBER(F18),F19-F18+1,"")</f>
        <v>236</v>
      </c>
      <c r="G20" s="86">
        <f t="shared" si="0"/>
        <v>67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2" t="s">
        <v>21</v>
      </c>
      <c r="D22" s="22" t="s">
        <v>23</v>
      </c>
      <c r="E22" s="22" t="s">
        <v>46</v>
      </c>
      <c r="F22" s="155" t="s">
        <v>47</v>
      </c>
      <c r="G22" s="155"/>
      <c r="H22" s="155"/>
      <c r="I22" s="155"/>
      <c r="J22" s="22" t="s">
        <v>21</v>
      </c>
      <c r="K22" s="22" t="s">
        <v>23</v>
      </c>
      <c r="L22" s="22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114">
        <f>D18+5</f>
        <v>36714</v>
      </c>
      <c r="D23" s="114">
        <f>C23+2</f>
        <v>36716</v>
      </c>
      <c r="E23" s="112" t="s">
        <v>179</v>
      </c>
      <c r="F23" s="153" t="s">
        <v>188</v>
      </c>
      <c r="G23" s="153"/>
      <c r="H23" s="153"/>
      <c r="I23" s="153"/>
      <c r="J23" s="131"/>
      <c r="K23" s="131"/>
      <c r="L23" s="109" t="s">
        <v>180</v>
      </c>
      <c r="M23" s="153" t="s">
        <v>181</v>
      </c>
      <c r="N23" s="153"/>
      <c r="O23" s="153"/>
      <c r="P23" s="153"/>
    </row>
    <row r="24" spans="1:16" ht="13.5" customHeight="1" x14ac:dyDescent="0.25">
      <c r="B24" s="154"/>
      <c r="C24" s="115"/>
      <c r="D24" s="115"/>
      <c r="E24" s="109" t="s">
        <v>174</v>
      </c>
      <c r="F24" s="153" t="s">
        <v>181</v>
      </c>
      <c r="G24" s="153"/>
      <c r="H24" s="153"/>
      <c r="I24" s="153"/>
      <c r="J24" s="131"/>
      <c r="K24" s="131"/>
      <c r="L24" s="109" t="s">
        <v>177</v>
      </c>
      <c r="M24" s="153" t="s">
        <v>181</v>
      </c>
      <c r="N24" s="153"/>
      <c r="O24" s="153"/>
      <c r="P24" s="153"/>
    </row>
    <row r="25" spans="1:16" ht="13.5" customHeight="1" x14ac:dyDescent="0.25">
      <c r="B25" s="154"/>
      <c r="C25" s="115">
        <f>D23+1</f>
        <v>36717</v>
      </c>
      <c r="D25" s="115">
        <f>C25+3</f>
        <v>36720</v>
      </c>
      <c r="E25" s="109" t="s">
        <v>177</v>
      </c>
      <c r="F25" s="153" t="s">
        <v>190</v>
      </c>
      <c r="G25" s="153"/>
      <c r="H25" s="153"/>
      <c r="I25" s="153"/>
      <c r="J25" s="131"/>
      <c r="K25" s="131"/>
      <c r="L25" s="109" t="s">
        <v>174</v>
      </c>
      <c r="M25" s="153" t="s">
        <v>181</v>
      </c>
      <c r="N25" s="153"/>
      <c r="O25" s="153"/>
      <c r="P25" s="153"/>
    </row>
    <row r="26" spans="1:16" ht="13.5" customHeight="1" x14ac:dyDescent="0.25">
      <c r="B26" s="154"/>
      <c r="C26" s="115"/>
      <c r="D26" s="115"/>
      <c r="E26" s="109" t="s">
        <v>48</v>
      </c>
      <c r="F26" s="153" t="s">
        <v>181</v>
      </c>
      <c r="G26" s="153"/>
      <c r="H26" s="153"/>
      <c r="I26" s="153"/>
      <c r="J26" s="131"/>
      <c r="K26" s="131"/>
      <c r="L26" s="109" t="s">
        <v>178</v>
      </c>
      <c r="M26" s="153" t="s">
        <v>181</v>
      </c>
      <c r="N26" s="153"/>
      <c r="O26" s="153"/>
      <c r="P26" s="15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2" t="s">
        <v>49</v>
      </c>
      <c r="C28" s="142"/>
      <c r="D28" s="1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0.3756944444444445</v>
      </c>
      <c r="D30" s="111"/>
      <c r="E30" s="111"/>
      <c r="F30" s="111"/>
      <c r="G30" s="111"/>
      <c r="H30" s="111"/>
      <c r="I30" s="111"/>
      <c r="J30" s="111"/>
      <c r="K30" s="116"/>
      <c r="L30" s="108"/>
      <c r="M30" s="108"/>
      <c r="N30" s="111"/>
      <c r="O30" s="214">
        <v>8.2638888888888887E-2</v>
      </c>
      <c r="P30" s="106">
        <f>SUM(C30:J30,L30:N30)</f>
        <v>0.3756944444444445</v>
      </c>
    </row>
    <row r="31" spans="1:16" ht="14.1" customHeight="1" x14ac:dyDescent="0.25">
      <c r="B31" s="23" t="s">
        <v>168</v>
      </c>
      <c r="C31" s="217">
        <v>0.37152777777777773</v>
      </c>
      <c r="D31" s="216">
        <v>0.10694444444444444</v>
      </c>
      <c r="E31" s="99"/>
      <c r="F31" s="99"/>
      <c r="G31" s="99"/>
      <c r="H31" s="99"/>
      <c r="I31" s="99"/>
      <c r="J31" s="99"/>
      <c r="K31" s="216">
        <v>3.3333333333333333E-2</v>
      </c>
      <c r="L31" s="99"/>
      <c r="M31" s="99"/>
      <c r="N31" s="99"/>
      <c r="O31" s="100"/>
      <c r="P31" s="106">
        <f>SUM(C31:N31)</f>
        <v>0.51180555555555551</v>
      </c>
    </row>
    <row r="32" spans="1:16" ht="14.1" customHeight="1" x14ac:dyDescent="0.25">
      <c r="B32" s="23" t="s">
        <v>64</v>
      </c>
      <c r="C32" s="11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0.37152777777777773</v>
      </c>
      <c r="D34" s="96">
        <f t="shared" ref="D34:P34" si="1">D31-D32-D33</f>
        <v>0.10694444444444444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3.3333333333333333E-2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0.51180555555555551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66</v>
      </c>
      <c r="C36" s="156" t="s">
        <v>191</v>
      </c>
      <c r="D36" s="156"/>
      <c r="E36" s="156" t="s">
        <v>193</v>
      </c>
      <c r="F36" s="156"/>
      <c r="G36" s="156"/>
      <c r="H36" s="156"/>
      <c r="I36" s="159"/>
      <c r="J36" s="159"/>
      <c r="K36" s="158"/>
      <c r="L36" s="158"/>
      <c r="M36" s="156"/>
      <c r="N36" s="156"/>
      <c r="O36" s="156"/>
      <c r="P36" s="156"/>
    </row>
    <row r="37" spans="2:16" ht="18" customHeight="1" x14ac:dyDescent="0.25">
      <c r="B37" s="174"/>
      <c r="C37" s="156"/>
      <c r="D37" s="156"/>
      <c r="E37" s="156"/>
      <c r="F37" s="156"/>
      <c r="G37" s="156"/>
      <c r="H37" s="156"/>
      <c r="I37" s="157"/>
      <c r="J37" s="156"/>
      <c r="K37" s="157"/>
      <c r="L37" s="156"/>
      <c r="M37" s="156"/>
      <c r="N37" s="156"/>
      <c r="O37" s="156"/>
      <c r="P37" s="156"/>
    </row>
    <row r="38" spans="2:16" ht="18" customHeight="1" x14ac:dyDescent="0.25">
      <c r="B38" s="174"/>
      <c r="C38" s="160"/>
      <c r="D38" s="156"/>
      <c r="E38" s="156"/>
      <c r="F38" s="156"/>
      <c r="G38" s="156"/>
      <c r="H38" s="156"/>
      <c r="I38" s="157"/>
      <c r="J38" s="156"/>
      <c r="K38" s="157"/>
      <c r="L38" s="156"/>
      <c r="M38" s="156"/>
      <c r="N38" s="156"/>
      <c r="O38" s="156"/>
      <c r="P38" s="156"/>
    </row>
    <row r="39" spans="2:16" ht="18" customHeight="1" x14ac:dyDescent="0.25">
      <c r="B39" s="174"/>
      <c r="C39" s="156"/>
      <c r="D39" s="156"/>
      <c r="E39" s="156"/>
      <c r="F39" s="156"/>
      <c r="G39" s="156"/>
      <c r="H39" s="156"/>
      <c r="I39" s="157"/>
      <c r="J39" s="156"/>
      <c r="K39" s="157"/>
      <c r="L39" s="156"/>
      <c r="M39" s="156"/>
      <c r="N39" s="156"/>
      <c r="O39" s="156"/>
      <c r="P39" s="156"/>
    </row>
    <row r="40" spans="2:16" ht="18" customHeight="1" x14ac:dyDescent="0.25">
      <c r="B40" s="174"/>
      <c r="C40" s="156"/>
      <c r="D40" s="156"/>
      <c r="E40" s="156"/>
      <c r="F40" s="156"/>
      <c r="G40" s="156"/>
      <c r="H40" s="156"/>
      <c r="I40" s="156"/>
      <c r="J40" s="156"/>
      <c r="K40" s="157"/>
      <c r="L40" s="156"/>
      <c r="M40" s="156"/>
      <c r="N40" s="156"/>
      <c r="O40" s="156"/>
      <c r="P40" s="156"/>
    </row>
    <row r="41" spans="2:16" ht="18" customHeight="1" x14ac:dyDescent="0.25">
      <c r="B41" s="175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1" t="s">
        <v>67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</row>
    <row r="44" spans="2:16" ht="14.1" customHeight="1" x14ac:dyDescent="0.25">
      <c r="B44" s="147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50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" customHeight="1" x14ac:dyDescent="0.25">
      <c r="B47" s="169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89"/>
      <c r="C52" s="190"/>
      <c r="D52" s="171"/>
      <c r="E52" s="171"/>
      <c r="F52" s="171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165</v>
      </c>
      <c r="C53" s="193"/>
      <c r="D53" s="91"/>
      <c r="E53" s="91"/>
      <c r="F53" s="91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164</v>
      </c>
      <c r="C54" s="195"/>
      <c r="D54" s="195"/>
      <c r="E54" s="195"/>
      <c r="F54" s="91">
        <v>308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68</v>
      </c>
      <c r="C56" s="17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7" t="s">
        <v>69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70</v>
      </c>
      <c r="O57" s="178"/>
      <c r="P57" s="181"/>
    </row>
    <row r="58" spans="2:16" ht="17.100000000000001" customHeight="1" x14ac:dyDescent="0.25">
      <c r="B58" s="182" t="s">
        <v>71</v>
      </c>
      <c r="C58" s="183"/>
      <c r="D58" s="184"/>
      <c r="E58" s="182" t="s">
        <v>72</v>
      </c>
      <c r="F58" s="183"/>
      <c r="G58" s="184"/>
      <c r="H58" s="183" t="s">
        <v>73</v>
      </c>
      <c r="I58" s="183"/>
      <c r="J58" s="183"/>
      <c r="K58" s="185" t="s">
        <v>74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75</v>
      </c>
      <c r="C59" s="203"/>
      <c r="D59" s="30" t="b">
        <v>1</v>
      </c>
      <c r="E59" s="202" t="s">
        <v>76</v>
      </c>
      <c r="F59" s="203"/>
      <c r="G59" s="30" t="b">
        <v>1</v>
      </c>
      <c r="H59" s="204" t="s">
        <v>77</v>
      </c>
      <c r="I59" s="203"/>
      <c r="J59" s="30" t="b">
        <v>1</v>
      </c>
      <c r="K59" s="204" t="s">
        <v>78</v>
      </c>
      <c r="L59" s="203"/>
      <c r="M59" s="30" t="b">
        <v>1</v>
      </c>
      <c r="N59" s="205" t="s">
        <v>79</v>
      </c>
      <c r="O59" s="203"/>
      <c r="P59" s="30" t="b">
        <v>1</v>
      </c>
    </row>
    <row r="60" spans="2:16" ht="20.100000000000001" customHeight="1" x14ac:dyDescent="0.25">
      <c r="B60" s="202" t="s">
        <v>80</v>
      </c>
      <c r="C60" s="203"/>
      <c r="D60" s="30" t="b">
        <v>1</v>
      </c>
      <c r="E60" s="202" t="s">
        <v>81</v>
      </c>
      <c r="F60" s="203"/>
      <c r="G60" s="30" t="b">
        <v>1</v>
      </c>
      <c r="H60" s="204" t="s">
        <v>82</v>
      </c>
      <c r="I60" s="203"/>
      <c r="J60" s="30" t="b">
        <v>1</v>
      </c>
      <c r="K60" s="204" t="s">
        <v>83</v>
      </c>
      <c r="L60" s="203"/>
      <c r="M60" s="30" t="b">
        <v>1</v>
      </c>
      <c r="N60" s="205" t="s">
        <v>84</v>
      </c>
      <c r="O60" s="203"/>
      <c r="P60" s="30" t="b">
        <v>1</v>
      </c>
    </row>
    <row r="61" spans="2:16" ht="20.100000000000001" customHeight="1" x14ac:dyDescent="0.25">
      <c r="B61" s="202" t="s">
        <v>85</v>
      </c>
      <c r="C61" s="203"/>
      <c r="D61" s="30" t="b">
        <v>1</v>
      </c>
      <c r="E61" s="202" t="s">
        <v>86</v>
      </c>
      <c r="F61" s="203"/>
      <c r="G61" s="30" t="b">
        <v>1</v>
      </c>
      <c r="H61" s="204" t="s">
        <v>87</v>
      </c>
      <c r="I61" s="203"/>
      <c r="J61" s="30" t="b">
        <v>1</v>
      </c>
      <c r="K61" s="204" t="s">
        <v>88</v>
      </c>
      <c r="L61" s="203"/>
      <c r="M61" s="30" t="b">
        <v>1</v>
      </c>
      <c r="N61" s="205" t="s">
        <v>89</v>
      </c>
      <c r="O61" s="203"/>
      <c r="P61" s="30" t="b">
        <v>1</v>
      </c>
    </row>
    <row r="62" spans="2:16" ht="20.100000000000001" customHeight="1" x14ac:dyDescent="0.25">
      <c r="B62" s="204" t="s">
        <v>87</v>
      </c>
      <c r="C62" s="203"/>
      <c r="D62" s="30" t="b">
        <v>1</v>
      </c>
      <c r="E62" s="202" t="s">
        <v>90</v>
      </c>
      <c r="F62" s="203"/>
      <c r="G62" s="30" t="b">
        <v>1</v>
      </c>
      <c r="H62" s="204" t="s">
        <v>91</v>
      </c>
      <c r="I62" s="203"/>
      <c r="J62" s="30" t="b">
        <v>0</v>
      </c>
      <c r="K62" s="204" t="s">
        <v>92</v>
      </c>
      <c r="L62" s="203"/>
      <c r="M62" s="30" t="b">
        <v>1</v>
      </c>
      <c r="N62" s="205" t="s">
        <v>82</v>
      </c>
      <c r="O62" s="203"/>
      <c r="P62" s="30" t="b">
        <v>1</v>
      </c>
    </row>
    <row r="63" spans="2:16" ht="20.100000000000001" customHeight="1" x14ac:dyDescent="0.25">
      <c r="B63" s="204" t="s">
        <v>93</v>
      </c>
      <c r="C63" s="203"/>
      <c r="D63" s="30" t="b">
        <v>1</v>
      </c>
      <c r="E63" s="202" t="s">
        <v>94</v>
      </c>
      <c r="F63" s="203"/>
      <c r="G63" s="30" t="b">
        <v>1</v>
      </c>
      <c r="H63" s="35"/>
      <c r="I63" s="36"/>
      <c r="J63" s="37"/>
      <c r="K63" s="204" t="s">
        <v>95</v>
      </c>
      <c r="L63" s="203"/>
      <c r="M63" s="30" t="b">
        <v>1</v>
      </c>
      <c r="N63" s="205" t="s">
        <v>163</v>
      </c>
      <c r="O63" s="203"/>
      <c r="P63" s="30" t="b">
        <v>1</v>
      </c>
    </row>
    <row r="64" spans="2:16" ht="20.100000000000001" customHeight="1" x14ac:dyDescent="0.25">
      <c r="B64" s="204" t="s">
        <v>96</v>
      </c>
      <c r="C64" s="203"/>
      <c r="D64" s="30" t="b">
        <v>0</v>
      </c>
      <c r="E64" s="202" t="s">
        <v>97</v>
      </c>
      <c r="F64" s="203"/>
      <c r="G64" s="30" t="b">
        <v>1</v>
      </c>
      <c r="H64" s="38"/>
      <c r="I64" s="39"/>
      <c r="J64" s="40"/>
      <c r="K64" s="212" t="s">
        <v>98</v>
      </c>
      <c r="L64" s="21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2" t="s">
        <v>161</v>
      </c>
      <c r="F65" s="20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6" t="s">
        <v>104</v>
      </c>
      <c r="C69" s="206"/>
      <c r="D69" s="48"/>
      <c r="E69" s="48"/>
      <c r="F69" s="208" t="s">
        <v>105</v>
      </c>
      <c r="G69" s="210" t="s">
        <v>106</v>
      </c>
      <c r="H69" s="48"/>
      <c r="I69" s="206" t="s">
        <v>107</v>
      </c>
      <c r="J69" s="20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7"/>
      <c r="C70" s="207"/>
      <c r="D70" s="52"/>
      <c r="E70" s="53"/>
      <c r="F70" s="209"/>
      <c r="G70" s="211"/>
      <c r="H70" s="54"/>
      <c r="I70" s="207"/>
      <c r="J70" s="20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8">
        <v>-155.12</v>
      </c>
      <c r="D72" s="218">
        <v>-155.69999999999999</v>
      </c>
      <c r="E72" s="74" t="s">
        <v>117</v>
      </c>
      <c r="F72" s="118">
        <v>19.100000000000001</v>
      </c>
      <c r="G72" s="218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8">
        <v>-134.19999999999999</v>
      </c>
      <c r="D73" s="218">
        <v>-133.9</v>
      </c>
      <c r="E73" s="75" t="s">
        <v>121</v>
      </c>
      <c r="F73" s="120">
        <v>26</v>
      </c>
      <c r="G73" s="219">
        <v>25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8">
        <v>-210.8</v>
      </c>
      <c r="D74" s="218">
        <v>-211.5</v>
      </c>
      <c r="E74" s="75" t="s">
        <v>126</v>
      </c>
      <c r="F74" s="121">
        <v>10</v>
      </c>
      <c r="G74" s="220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8">
        <v>-113.2</v>
      </c>
      <c r="D75" s="218">
        <v>-112.9</v>
      </c>
      <c r="E75" s="75" t="s">
        <v>131</v>
      </c>
      <c r="F75" s="121">
        <v>40</v>
      </c>
      <c r="G75" s="2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8">
        <v>24.2</v>
      </c>
      <c r="D76" s="218">
        <v>24</v>
      </c>
      <c r="E76" s="75" t="s">
        <v>136</v>
      </c>
      <c r="F76" s="121">
        <v>10</v>
      </c>
      <c r="G76" s="2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8">
        <v>28.2</v>
      </c>
      <c r="D77" s="218">
        <v>27.6</v>
      </c>
      <c r="E77" s="75" t="s">
        <v>141</v>
      </c>
      <c r="F77" s="121">
        <v>150</v>
      </c>
      <c r="G77" s="2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8">
        <v>21.17</v>
      </c>
      <c r="D78" s="218">
        <v>21.1</v>
      </c>
      <c r="E78" s="75" t="s">
        <v>146</v>
      </c>
      <c r="F78" s="122"/>
      <c r="G78" s="2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8">
        <v>21.84</v>
      </c>
      <c r="D79" s="218">
        <v>21.8</v>
      </c>
      <c r="E79" s="74" t="s">
        <v>151</v>
      </c>
      <c r="F79" s="118">
        <v>13</v>
      </c>
      <c r="G79" s="218">
        <v>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9">
        <v>3.8399999999999998E-5</v>
      </c>
      <c r="D80" s="222">
        <v>3.8300000000000003E-5</v>
      </c>
      <c r="E80" s="75" t="s">
        <v>156</v>
      </c>
      <c r="F80" s="120">
        <v>38</v>
      </c>
      <c r="G80" s="219">
        <v>48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6" t="s">
        <v>160</v>
      </c>
      <c r="C84" s="146"/>
    </row>
    <row r="85" spans="2:16" ht="15" customHeight="1" x14ac:dyDescent="0.25">
      <c r="B85" s="147" t="s">
        <v>187</v>
      </c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9"/>
    </row>
    <row r="86" spans="2:16" ht="15" customHeight="1" x14ac:dyDescent="0.25">
      <c r="B86" s="150" t="s">
        <v>194</v>
      </c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2"/>
    </row>
    <row r="87" spans="2:16" ht="15" customHeight="1" x14ac:dyDescent="0.25">
      <c r="B87" s="138" t="str">
        <f>"                                                    "&amp;1+1+1+1+1</f>
        <v xml:space="preserve">                                                    5</v>
      </c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2025-07-10T04:57:58Z</dcterms:modified>
</cp:coreProperties>
</file>