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H19" i="1"/>
  <c r="F18" i="1" l="1"/>
  <c r="G18" i="1"/>
  <c r="H18" i="1" s="1"/>
  <c r="I18" i="1" s="1"/>
  <c r="C23" i="1"/>
  <c r="D23" i="1" s="1"/>
  <c r="C25" i="1" s="1"/>
  <c r="D25" i="1" s="1"/>
  <c r="J23" i="1" l="1"/>
  <c r="J25" i="1" s="1"/>
  <c r="D18" i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<sst xmlns="http://schemas.openxmlformats.org/spreadsheetml/2006/main" count="214" uniqueCount="198">
  <si>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</si>
  <si>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</si>
  <si>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</si>
  <si>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</si>
  <si>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</si>
  <si>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</si>
  <si>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</si>
  <si>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</si>
  <si>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</si>
  <si>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</si>
  <si>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</si>
  <si>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</si>
  <si>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</si>
  <si>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</si>
  <si>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</si>
  <si>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</si>
  <si>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</si>
  <si>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</si>
  <si>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</si>
  <si>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</si>
  <si>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</si>
  <si>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</si>
  <si>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</si>
  <si>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</si>
  <si>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</si>
  <si>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</si>
  <si>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</si>
  <si>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</si>
  <si>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</si>
  <si>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</si>
  <si>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</si>
  <si>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</si>
  <si>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</si>
  <si>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</si>
  <si>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</si>
  <si>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</si>
  <si>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</si>
  <si>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</si>
  <si>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</si>
  <si>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</si>
  <si>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</si>
  <si>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</si>
  <si>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</si>
  <si>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</si>
  <si>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</si>
  <si>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</si>
  <si>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</si>
  <si>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</si>
  <si>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</si>
  <si>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</si>
  <si>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</si>
  <si>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</si>
  <si>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</si>
  <si>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</si>
  <si>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</si>
  <si>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</si>
  <si>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</si>
  <si>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</si>
  <si>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</si>
  <si>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</si>
  <si>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</si>
  <si>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</si>
  <si>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</si>
  <si>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</si>
  <si>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</si>
  <si>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</si>
  <si>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</si>
  <si>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</si>
  <si>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</si>
  <si>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</si>
  <si>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</si>
  <si>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</si>
  <si>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</si>
  <si>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</si>
  <si>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</si>
  <si>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</si>
  <si>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</si>
  <si>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</si>
  <si>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</si>
  <si>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</si>
  <si>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</si>
  <si>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</si>
  <si>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</si>
  <si>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</si>
  <si>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</si>
  <si>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</si>
  <si>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</si>
  <si>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</si>
  <si>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</si>
  <si>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</si>
  <si>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</si>
  <si>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</si>
  <si>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</si>
  <si>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</si>
  <si>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</si>
  <si>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</si>
  <si>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</si>
  <si>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</si>
  <si>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</si>
  <si>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</si>
  <si>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</si>
  <si>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</si>
  <si>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</si>
  <si>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</si>
  <si>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</si>
  <si>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</si>
  <si>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</si>
  <si>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</si>
  <si>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</si>
  <si>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</si>
  <si>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</si>
  <si>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</si>
  <si>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</si>
  <si>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</si>
  <si>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</si>
  <si>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</si>
  <si>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</si>
  <si>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</si>
  <si>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</si>
  <si>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</si>
  <si>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</si>
  <si>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</si>
  <si>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</si>
  <si>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</si>
  <si>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</si>
  <si>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</si>
  <si>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</si>
  <si>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</si>
  <si>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</si>
  <si>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</si>
  <si>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</si>
  <si>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</si>
  <si>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</si>
  <si>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</si>
  <si>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</si>
  <si>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</si>
  <si>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</si>
  <si>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</si>
  <si>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</si>
  <si>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</si>
  <si>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</si>
  <si>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</si>
  <si>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</si>
  <si>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</si>
  <si>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</si>
  <si>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</si>
  <si>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</si>
  <si>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</si>
  <si>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</si>
  <si>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</si>
  <si>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</si>
  <si>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</si>
  <si>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</si>
  <si>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</si>
  <si>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</si>
  <si>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</si>
  <si>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</si>
  <si>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</si>
  <si>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</si>
  <si>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</si>
  <si>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</si>
  <si>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</si>
  <si>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</si>
  <si>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</si>
  <si>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</si>
  <si>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</si>
  <si>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</si>
  <si>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</si>
  <si>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</si>
  <si>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</si>
  <si>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</si>
  <si>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</si>
  <si>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</si>
  <si>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</si>
  <si>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</si>
  <si>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</si>
  <si>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</si>
  <si>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</si>
  <si>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</si>
  <si>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</si>
  <si>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</si>
  <si>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</si>
  <si>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</si>
  <si>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</si>
  <si>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</si>
  <si>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BLG</t>
    <phoneticPr fontId="3" type="noConversion"/>
  </si>
  <si>
    <t>TMT</t>
    <phoneticPr fontId="3" type="noConversion"/>
  </si>
  <si>
    <t xml:space="preserve"> /  /  /  /</t>
    <phoneticPr fontId="3" type="noConversion"/>
  </si>
  <si>
    <t>1. 방풍막 분리</t>
    <phoneticPr fontId="3" type="noConversion"/>
  </si>
  <si>
    <t>MMA</t>
    <phoneticPr fontId="3" type="noConversion"/>
  </si>
  <si>
    <t xml:space="preserve">20s/33k 21s/22k 33s/25k 52s/25k </t>
    <phoneticPr fontId="3" type="noConversion"/>
  </si>
  <si>
    <t xml:space="preserve">20s/27k 27s/26k 38s/29k 54s/29k </t>
    <phoneticPr fontId="3" type="noConversion"/>
  </si>
  <si>
    <t>L_033338-033339</t>
    <phoneticPr fontId="3" type="noConversion"/>
  </si>
  <si>
    <t xml:space="preserve"> /  /  /  /</t>
    <phoneticPr fontId="3" type="noConversion"/>
  </si>
  <si>
    <t>M_033538-033539:M</t>
    <phoneticPr fontId="3" type="noConversion"/>
  </si>
  <si>
    <t>M_033571-033572:T</t>
    <phoneticPr fontId="3" type="noConversion"/>
  </si>
  <si>
    <t>50s/46k 20s/25k</t>
    <phoneticPr fontId="3" type="noConversion"/>
  </si>
  <si>
    <t>50s/18k 45s/24k 31s/25k 22s/25k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</si>
</sst>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7" sqref="F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1">
        <v>45829</v>
      </c>
      <c r="D3" s="202"/>
      <c r="E3" s="1"/>
      <c r="F3" s="1"/>
      <c r="G3" s="1"/>
      <c r="H3" s="1"/>
      <c r="I3" s="1"/>
      <c r="J3" s="1"/>
      <c r="K3" s="33" t="s">
        <v>2</v>
      </c>
      <c r="L3" s="203">
        <f>(P31-(P32+P33))/P31*100</f>
        <v>100</v>
      </c>
      <c r="M3" s="203"/>
      <c r="N3" s="33" t="s">
        <v>3</v>
      </c>
      <c r="O3" s="203">
        <f>(P31-P33)/P31*100</f>
        <v>100</v>
      </c>
      <c r="P3" s="203"/>
    </row>
    <row r="4" spans="1:16" ht="14.25" customHeight="1" x14ac:dyDescent="0.25">
      <c r="B4" s="21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>
        <v>1.82</v>
      </c>
      <c r="E9" s="127">
        <v>8</v>
      </c>
      <c r="F9" s="127">
        <v>39</v>
      </c>
      <c r="G9" s="110" t="s">
        <v>182</v>
      </c>
      <c r="H9" s="127">
        <v>2</v>
      </c>
      <c r="I9" s="110">
        <v>25.9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>
        <v>1.5</v>
      </c>
      <c r="E10" s="127">
        <v>5</v>
      </c>
      <c r="F10" s="127">
        <v>48</v>
      </c>
      <c r="G10" s="110" t="s">
        <v>182</v>
      </c>
      <c r="H10" s="127">
        <v>5</v>
      </c>
      <c r="I10" s="113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0.18055555555555555</v>
      </c>
      <c r="D11" s="133">
        <v>2</v>
      </c>
      <c r="E11" s="133">
        <v>3.3</v>
      </c>
      <c r="F11" s="133">
        <v>57</v>
      </c>
      <c r="G11" s="123" t="s">
        <v>183</v>
      </c>
      <c r="H11" s="134">
        <v>2.1</v>
      </c>
      <c r="I11" s="135"/>
      <c r="J11" s="13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23.479166666666668</v>
      </c>
      <c r="D12" s="12">
        <f>AVERAGE(D9:D11)</f>
        <v>1.7733333333333334</v>
      </c>
      <c r="E12" s="12">
        <f>AVERAGE(E9:E11)</f>
        <v>5.4333333333333336</v>
      </c>
      <c r="F12" s="13">
        <f>AVERAGE(F9:F11)</f>
        <v>48</v>
      </c>
      <c r="G12" s="14"/>
      <c r="H12" s="15">
        <f>AVERAGE(H9:H11)</f>
        <v>3.0333333333333332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184</v>
      </c>
      <c r="F16" s="110" t="s">
        <v>185</v>
      </c>
      <c r="G16" s="110" t="s">
        <v>189</v>
      </c>
      <c r="H16" s="110" t="s">
        <v>186</v>
      </c>
      <c r="I16" s="110" t="s">
        <v>176</v>
      </c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0.625</v>
      </c>
      <c r="D17" s="126">
        <v>0.62638888888888888</v>
      </c>
      <c r="E17" s="122">
        <v>0.68194444444444446</v>
      </c>
      <c r="F17" s="122">
        <v>0.71875</v>
      </c>
      <c r="G17" s="222">
        <v>0.125</v>
      </c>
      <c r="H17" s="122">
        <v>0.18402777777777779</v>
      </c>
      <c r="I17" s="122">
        <v>0.20277777777777781</v>
      </c>
      <c r="J17" s="93"/>
      <c r="K17" s="93"/>
      <c r="L17" s="93"/>
      <c r="M17" s="93"/>
      <c r="N17" s="93"/>
      <c r="O17" s="93"/>
      <c r="P17" s="122">
        <v>0.21527777777777779</v>
      </c>
    </row>
    <row r="18" spans="1:16" s="76" customFormat="1" ht="14.1" customHeight="1" x14ac:dyDescent="0.25">
      <c r="A18" s="32"/>
      <c r="B18" s="22" t="s">
        <v>42</v>
      </c>
      <c r="C18" s="123">
        <v>33324</v>
      </c>
      <c r="D18" s="110">
        <f>C18+1</f>
        <v>33325</v>
      </c>
      <c r="E18" s="110">
        <f t="shared" ref="E18:J18" si="0">D19+1</f>
        <v>33338</v>
      </c>
      <c r="F18" s="110">
        <f t="shared" ref="F18" si="1">E19+1</f>
        <v>33358</v>
      </c>
      <c r="G18" s="110">
        <f t="shared" ref="G18" si="2">F19+1</f>
        <v>33622</v>
      </c>
      <c r="H18" s="110">
        <f t="shared" ref="H18" si="3">G19+1</f>
        <v>33648</v>
      </c>
      <c r="I18" s="110">
        <f t="shared" ref="I18" si="4">H19+1</f>
        <v>33660</v>
      </c>
      <c r="J18" s="110"/>
      <c r="K18" s="110"/>
      <c r="L18" s="93"/>
      <c r="M18" s="93"/>
      <c r="N18" s="93"/>
      <c r="O18" s="93"/>
      <c r="P18" s="110">
        <f>MAX(C18:O19)+1</f>
        <v>33671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33337</v>
      </c>
      <c r="E19" s="128">
        <v>33357</v>
      </c>
      <c r="F19" s="128">
        <v>33621</v>
      </c>
      <c r="G19" s="128">
        <v>33647</v>
      </c>
      <c r="H19" s="128">
        <f>H18+11</f>
        <v>33659</v>
      </c>
      <c r="I19" s="128">
        <v>33670</v>
      </c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 t="shared" ref="E20:O20" si="5">IF(ISNUMBER(E18),E19-E18+1,"")</f>
        <v>20</v>
      </c>
      <c r="F20" s="86">
        <f t="shared" si="5"/>
        <v>264</v>
      </c>
      <c r="G20" s="86">
        <f t="shared" si="5"/>
        <v>26</v>
      </c>
      <c r="H20" s="86">
        <f>IF(ISNUMBER(H18),H19-H18+1,"")</f>
        <v>12</v>
      </c>
      <c r="I20" s="86">
        <f>IF(ISNUMBER(I18),I19-I18+1,"")</f>
        <v>11</v>
      </c>
      <c r="J20" s="86" t="str">
        <f t="shared" si="5"/>
        <v/>
      </c>
      <c r="K20" s="86" t="str">
        <f t="shared" si="5"/>
        <v/>
      </c>
      <c r="L20" s="86" t="str">
        <f t="shared" si="5"/>
        <v/>
      </c>
      <c r="M20" s="86" t="str">
        <f t="shared" si="5"/>
        <v/>
      </c>
      <c r="N20" s="86" t="str">
        <f t="shared" si="5"/>
        <v/>
      </c>
      <c r="O20" s="86" t="str">
        <f t="shared" si="5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0" t="s">
        <v>45</v>
      </c>
      <c r="C22" s="22" t="s">
        <v>21</v>
      </c>
      <c r="D22" s="22" t="s">
        <v>23</v>
      </c>
      <c r="E22" s="22" t="s">
        <v>46</v>
      </c>
      <c r="F22" s="211" t="s">
        <v>47</v>
      </c>
      <c r="G22" s="211"/>
      <c r="H22" s="211"/>
      <c r="I22" s="211"/>
      <c r="J22" s="22" t="s">
        <v>21</v>
      </c>
      <c r="K22" s="22" t="s">
        <v>23</v>
      </c>
      <c r="L22" s="22" t="s">
        <v>46</v>
      </c>
      <c r="M22" s="211" t="s">
        <v>47</v>
      </c>
      <c r="N22" s="211"/>
      <c r="O22" s="211"/>
      <c r="P22" s="211"/>
    </row>
    <row r="23" spans="1:16" ht="13.5" customHeight="1" x14ac:dyDescent="0.25">
      <c r="B23" s="210"/>
      <c r="C23" s="124">
        <f>D18+5</f>
        <v>33330</v>
      </c>
      <c r="D23" s="124">
        <f>C23+3</f>
        <v>33333</v>
      </c>
      <c r="E23" s="111" t="s">
        <v>179</v>
      </c>
      <c r="F23" s="209" t="s">
        <v>190</v>
      </c>
      <c r="G23" s="209"/>
      <c r="H23" s="209"/>
      <c r="I23" s="209"/>
      <c r="J23" s="124">
        <f>I18+5</f>
        <v>33665</v>
      </c>
      <c r="K23" s="124">
        <f>J23+1</f>
        <v>33666</v>
      </c>
      <c r="L23" s="110" t="s">
        <v>180</v>
      </c>
      <c r="M23" s="209" t="s">
        <v>196</v>
      </c>
      <c r="N23" s="209"/>
      <c r="O23" s="209"/>
      <c r="P23" s="209"/>
    </row>
    <row r="24" spans="1:16" ht="13.5" customHeight="1" x14ac:dyDescent="0.25">
      <c r="B24" s="210"/>
      <c r="C24" s="125"/>
      <c r="D24" s="125"/>
      <c r="E24" s="110" t="s">
        <v>174</v>
      </c>
      <c r="F24" s="209" t="s">
        <v>187</v>
      </c>
      <c r="G24" s="209"/>
      <c r="H24" s="209"/>
      <c r="I24" s="209"/>
      <c r="J24" s="125"/>
      <c r="K24" s="125"/>
      <c r="L24" s="110" t="s">
        <v>177</v>
      </c>
      <c r="M24" s="209" t="s">
        <v>193</v>
      </c>
      <c r="N24" s="209"/>
      <c r="O24" s="209"/>
      <c r="P24" s="209"/>
    </row>
    <row r="25" spans="1:16" ht="13.5" customHeight="1" x14ac:dyDescent="0.25">
      <c r="B25" s="210"/>
      <c r="C25" s="125">
        <f>D23+1</f>
        <v>33334</v>
      </c>
      <c r="D25" s="124">
        <f>C25+3</f>
        <v>33337</v>
      </c>
      <c r="E25" s="110" t="s">
        <v>177</v>
      </c>
      <c r="F25" s="209" t="s">
        <v>191</v>
      </c>
      <c r="G25" s="209"/>
      <c r="H25" s="209"/>
      <c r="I25" s="209"/>
      <c r="J25" s="125">
        <f>K23+1</f>
        <v>33667</v>
      </c>
      <c r="K25" s="124">
        <f>J25+3</f>
        <v>33670</v>
      </c>
      <c r="L25" s="110" t="s">
        <v>174</v>
      </c>
      <c r="M25" s="209" t="s">
        <v>197</v>
      </c>
      <c r="N25" s="209"/>
      <c r="O25" s="209"/>
      <c r="P25" s="209"/>
    </row>
    <row r="26" spans="1:16" ht="13.5" customHeight="1" x14ac:dyDescent="0.25">
      <c r="B26" s="210"/>
      <c r="C26" s="125"/>
      <c r="D26" s="125"/>
      <c r="E26" s="110" t="s">
        <v>48</v>
      </c>
      <c r="F26" s="209" t="s">
        <v>187</v>
      </c>
      <c r="G26" s="209"/>
      <c r="H26" s="209"/>
      <c r="I26" s="209"/>
      <c r="J26" s="125"/>
      <c r="K26" s="125"/>
      <c r="L26" s="110" t="s">
        <v>178</v>
      </c>
      <c r="M26" s="209" t="s">
        <v>187</v>
      </c>
      <c r="N26" s="209"/>
      <c r="O26" s="209"/>
      <c r="P26" s="209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200" t="s">
        <v>49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0.3972222222222222</v>
      </c>
      <c r="D30" s="116"/>
      <c r="E30" s="108"/>
      <c r="F30" s="116">
        <v>6.458333333333334E-2</v>
      </c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129">
        <v>0.40625</v>
      </c>
      <c r="D31" s="130"/>
      <c r="E31" s="130"/>
      <c r="F31" s="130">
        <v>5.9027777777777783E-2</v>
      </c>
      <c r="G31" s="99"/>
      <c r="H31" s="99"/>
      <c r="I31" s="99"/>
      <c r="J31" s="99"/>
      <c r="K31" s="130">
        <v>5.5555555555555552E-2</v>
      </c>
      <c r="L31" s="99"/>
      <c r="M31" s="99"/>
      <c r="N31" s="99"/>
      <c r="O31" s="100"/>
      <c r="P31" s="106">
        <f>SUM(C31:N31)</f>
        <v>0.52083333333333337</v>
      </c>
    </row>
    <row r="32" spans="1:16" ht="14.1" customHeight="1" x14ac:dyDescent="0.25">
      <c r="B32" s="23" t="s">
        <v>64</v>
      </c>
      <c r="C32" s="131"/>
      <c r="D32" s="137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0.40625</v>
      </c>
      <c r="D34" s="96">
        <f t="shared" ref="D34:P34" si="6">D31-D32-D33</f>
        <v>0</v>
      </c>
      <c r="E34" s="96">
        <f t="shared" si="6"/>
        <v>0</v>
      </c>
      <c r="F34" s="96">
        <f t="shared" si="6"/>
        <v>5.9027777777777783E-2</v>
      </c>
      <c r="G34" s="96">
        <f t="shared" si="6"/>
        <v>0</v>
      </c>
      <c r="H34" s="96">
        <f t="shared" si="6"/>
        <v>0</v>
      </c>
      <c r="I34" s="96">
        <f t="shared" si="6"/>
        <v>0</v>
      </c>
      <c r="J34" s="96">
        <f t="shared" si="6"/>
        <v>0</v>
      </c>
      <c r="K34" s="96">
        <f t="shared" si="6"/>
        <v>5.5555555555555552E-2</v>
      </c>
      <c r="L34" s="96">
        <f t="shared" si="6"/>
        <v>0</v>
      </c>
      <c r="M34" s="96">
        <f t="shared" si="6"/>
        <v>0</v>
      </c>
      <c r="N34" s="96">
        <f t="shared" si="6"/>
        <v>0</v>
      </c>
      <c r="O34" s="97"/>
      <c r="P34" s="98">
        <f t="shared" si="6"/>
        <v>0.52083333333333337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4" t="s">
        <v>66</v>
      </c>
      <c r="C36" s="192" t="s">
        <v>192</v>
      </c>
      <c r="D36" s="192"/>
      <c r="E36" s="192" t="s">
        <v>194</v>
      </c>
      <c r="F36" s="192"/>
      <c r="G36" s="192" t="s">
        <v>195</v>
      </c>
      <c r="H36" s="192"/>
      <c r="I36" s="198"/>
      <c r="J36" s="198"/>
      <c r="K36" s="199"/>
      <c r="L36" s="199"/>
      <c r="M36" s="192"/>
      <c r="N36" s="192"/>
      <c r="O36" s="192"/>
      <c r="P36" s="192"/>
    </row>
    <row r="37" spans="2:16" ht="18" customHeight="1" x14ac:dyDescent="0.25">
      <c r="B37" s="195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2:16" ht="18" customHeight="1" x14ac:dyDescent="0.25">
      <c r="B38" s="195"/>
      <c r="C38" s="197"/>
      <c r="D38" s="192"/>
      <c r="E38" s="192"/>
      <c r="F38" s="192"/>
      <c r="G38" s="192"/>
      <c r="H38" s="192"/>
      <c r="I38" s="192"/>
      <c r="J38" s="192"/>
      <c r="K38" s="193"/>
      <c r="L38" s="192"/>
      <c r="M38" s="192"/>
      <c r="N38" s="192"/>
      <c r="O38" s="192"/>
      <c r="P38" s="192"/>
    </row>
    <row r="39" spans="2:16" ht="18" customHeight="1" x14ac:dyDescent="0.25">
      <c r="B39" s="195"/>
      <c r="C39" s="192"/>
      <c r="D39" s="192"/>
      <c r="E39" s="192"/>
      <c r="F39" s="192"/>
      <c r="G39" s="192"/>
      <c r="H39" s="192"/>
      <c r="I39" s="192"/>
      <c r="J39" s="192"/>
      <c r="K39" s="193"/>
      <c r="L39" s="192"/>
      <c r="M39" s="192"/>
      <c r="N39" s="192"/>
      <c r="O39" s="192"/>
      <c r="P39" s="192"/>
    </row>
    <row r="40" spans="2:16" ht="18" customHeight="1" x14ac:dyDescent="0.25">
      <c r="B40" s="195"/>
      <c r="C40" s="192"/>
      <c r="D40" s="192"/>
      <c r="E40" s="192"/>
      <c r="F40" s="192"/>
      <c r="G40" s="192"/>
      <c r="H40" s="192"/>
      <c r="I40" s="192"/>
      <c r="J40" s="192"/>
      <c r="K40" s="193"/>
      <c r="L40" s="192"/>
      <c r="M40" s="192"/>
      <c r="N40" s="192"/>
      <c r="O40" s="192"/>
      <c r="P40" s="192"/>
    </row>
    <row r="41" spans="2:16" ht="18" customHeight="1" x14ac:dyDescent="0.25">
      <c r="B41" s="196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82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85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165</v>
      </c>
      <c r="C53" s="170"/>
      <c r="D53" s="91"/>
      <c r="E53" s="91"/>
      <c r="F53" s="91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164</v>
      </c>
      <c r="C54" s="172"/>
      <c r="D54" s="172"/>
      <c r="E54" s="172"/>
      <c r="F54" s="91">
        <v>224</v>
      </c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68</v>
      </c>
      <c r="C56" s="15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1" t="s">
        <v>69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70</v>
      </c>
      <c r="O57" s="152"/>
      <c r="P57" s="155"/>
    </row>
    <row r="58" spans="2:16" ht="17.100000000000001" customHeight="1" x14ac:dyDescent="0.25">
      <c r="B58" s="156" t="s">
        <v>71</v>
      </c>
      <c r="C58" s="157"/>
      <c r="D58" s="158"/>
      <c r="E58" s="156" t="s">
        <v>72</v>
      </c>
      <c r="F58" s="157"/>
      <c r="G58" s="158"/>
      <c r="H58" s="157" t="s">
        <v>73</v>
      </c>
      <c r="I58" s="157"/>
      <c r="J58" s="157"/>
      <c r="K58" s="159" t="s">
        <v>74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75</v>
      </c>
      <c r="C59" s="139"/>
      <c r="D59" s="30" t="b">
        <v>1</v>
      </c>
      <c r="E59" s="138" t="s">
        <v>76</v>
      </c>
      <c r="F59" s="139"/>
      <c r="G59" s="30" t="b">
        <v>1</v>
      </c>
      <c r="H59" s="146" t="s">
        <v>77</v>
      </c>
      <c r="I59" s="139"/>
      <c r="J59" s="30" t="b">
        <v>1</v>
      </c>
      <c r="K59" s="146" t="s">
        <v>78</v>
      </c>
      <c r="L59" s="139"/>
      <c r="M59" s="30" t="b">
        <v>1</v>
      </c>
      <c r="N59" s="147" t="s">
        <v>79</v>
      </c>
      <c r="O59" s="139"/>
      <c r="P59" s="30" t="b">
        <v>1</v>
      </c>
    </row>
    <row r="60" spans="2:16" ht="20.100000000000001" customHeight="1" x14ac:dyDescent="0.25">
      <c r="B60" s="138" t="s">
        <v>80</v>
      </c>
      <c r="C60" s="139"/>
      <c r="D60" s="30" t="b">
        <v>1</v>
      </c>
      <c r="E60" s="138" t="s">
        <v>81</v>
      </c>
      <c r="F60" s="139"/>
      <c r="G60" s="30" t="b">
        <v>1</v>
      </c>
      <c r="H60" s="146" t="s">
        <v>82</v>
      </c>
      <c r="I60" s="139"/>
      <c r="J60" s="30" t="b">
        <v>1</v>
      </c>
      <c r="K60" s="146" t="s">
        <v>83</v>
      </c>
      <c r="L60" s="139"/>
      <c r="M60" s="30" t="b">
        <v>1</v>
      </c>
      <c r="N60" s="147" t="s">
        <v>84</v>
      </c>
      <c r="O60" s="139"/>
      <c r="P60" s="30" t="b">
        <v>1</v>
      </c>
    </row>
    <row r="61" spans="2:16" ht="20.100000000000001" customHeight="1" x14ac:dyDescent="0.25">
      <c r="B61" s="138" t="s">
        <v>85</v>
      </c>
      <c r="C61" s="139"/>
      <c r="D61" s="30" t="b">
        <v>1</v>
      </c>
      <c r="E61" s="138" t="s">
        <v>86</v>
      </c>
      <c r="F61" s="139"/>
      <c r="G61" s="30" t="b">
        <v>1</v>
      </c>
      <c r="H61" s="146" t="s">
        <v>87</v>
      </c>
      <c r="I61" s="139"/>
      <c r="J61" s="30" t="b">
        <v>1</v>
      </c>
      <c r="K61" s="146" t="s">
        <v>88</v>
      </c>
      <c r="L61" s="139"/>
      <c r="M61" s="30" t="b">
        <v>1</v>
      </c>
      <c r="N61" s="147" t="s">
        <v>89</v>
      </c>
      <c r="O61" s="139"/>
      <c r="P61" s="30" t="b">
        <v>1</v>
      </c>
    </row>
    <row r="62" spans="2:16" ht="20.100000000000001" customHeight="1" x14ac:dyDescent="0.25">
      <c r="B62" s="146" t="s">
        <v>87</v>
      </c>
      <c r="C62" s="139"/>
      <c r="D62" s="30" t="b">
        <v>1</v>
      </c>
      <c r="E62" s="138" t="s">
        <v>90</v>
      </c>
      <c r="F62" s="139"/>
      <c r="G62" s="30" t="b">
        <v>1</v>
      </c>
      <c r="H62" s="146" t="s">
        <v>91</v>
      </c>
      <c r="I62" s="139"/>
      <c r="J62" s="30" t="b">
        <v>0</v>
      </c>
      <c r="K62" s="146" t="s">
        <v>92</v>
      </c>
      <c r="L62" s="139"/>
      <c r="M62" s="30" t="b">
        <v>1</v>
      </c>
      <c r="N62" s="147" t="s">
        <v>82</v>
      </c>
      <c r="O62" s="139"/>
      <c r="P62" s="30" t="b">
        <v>1</v>
      </c>
    </row>
    <row r="63" spans="2:16" ht="20.100000000000001" customHeight="1" x14ac:dyDescent="0.25">
      <c r="B63" s="146" t="s">
        <v>93</v>
      </c>
      <c r="C63" s="139"/>
      <c r="D63" s="30" t="b">
        <v>1</v>
      </c>
      <c r="E63" s="138" t="s">
        <v>94</v>
      </c>
      <c r="F63" s="139"/>
      <c r="G63" s="30" t="b">
        <v>1</v>
      </c>
      <c r="H63" s="35"/>
      <c r="I63" s="36"/>
      <c r="J63" s="37"/>
      <c r="K63" s="146" t="s">
        <v>95</v>
      </c>
      <c r="L63" s="139"/>
      <c r="M63" s="30" t="b">
        <v>1</v>
      </c>
      <c r="N63" s="147" t="s">
        <v>163</v>
      </c>
      <c r="O63" s="139"/>
      <c r="P63" s="30" t="b">
        <v>1</v>
      </c>
    </row>
    <row r="64" spans="2:16" ht="20.100000000000001" customHeight="1" x14ac:dyDescent="0.25">
      <c r="B64" s="146" t="s">
        <v>96</v>
      </c>
      <c r="C64" s="139"/>
      <c r="D64" s="30" t="b">
        <v>0</v>
      </c>
      <c r="E64" s="138" t="s">
        <v>97</v>
      </c>
      <c r="F64" s="139"/>
      <c r="G64" s="30" t="b">
        <v>1</v>
      </c>
      <c r="H64" s="38"/>
      <c r="I64" s="39"/>
      <c r="J64" s="40"/>
      <c r="K64" s="148" t="s">
        <v>98</v>
      </c>
      <c r="L64" s="14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8" t="s">
        <v>161</v>
      </c>
      <c r="F65" s="13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0" t="s">
        <v>104</v>
      </c>
      <c r="C69" s="140"/>
      <c r="D69" s="48"/>
      <c r="E69" s="48"/>
      <c r="F69" s="142" t="s">
        <v>105</v>
      </c>
      <c r="G69" s="144" t="s">
        <v>106</v>
      </c>
      <c r="H69" s="48"/>
      <c r="I69" s="140" t="s">
        <v>107</v>
      </c>
      <c r="J69" s="140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41"/>
      <c r="C70" s="141"/>
      <c r="D70" s="52"/>
      <c r="E70" s="53"/>
      <c r="F70" s="143"/>
      <c r="G70" s="145"/>
      <c r="H70" s="54"/>
      <c r="I70" s="141"/>
      <c r="J70" s="141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-154.69999999999999</v>
      </c>
      <c r="D72" s="117">
        <v>-156</v>
      </c>
      <c r="E72" s="74" t="s">
        <v>117</v>
      </c>
      <c r="F72" s="117">
        <v>19</v>
      </c>
      <c r="G72" s="117">
        <v>18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-134.1</v>
      </c>
      <c r="D73" s="117">
        <v>-133.9</v>
      </c>
      <c r="E73" s="75" t="s">
        <v>121</v>
      </c>
      <c r="F73" s="119">
        <v>24</v>
      </c>
      <c r="G73" s="119">
        <v>25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7">
        <v>-210.7</v>
      </c>
      <c r="D74" s="117">
        <v>-211.8</v>
      </c>
      <c r="E74" s="75" t="s">
        <v>126</v>
      </c>
      <c r="F74" s="120">
        <v>20</v>
      </c>
      <c r="G74" s="1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-112.7</v>
      </c>
      <c r="D75" s="117">
        <v>-113.9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24.2</v>
      </c>
      <c r="D76" s="117">
        <v>23.6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28.4</v>
      </c>
      <c r="D77" s="117">
        <v>26.8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21</v>
      </c>
      <c r="D78" s="117">
        <v>20.8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21.7</v>
      </c>
      <c r="D79" s="117">
        <v>21.5</v>
      </c>
      <c r="E79" s="74" t="s">
        <v>151</v>
      </c>
      <c r="F79" s="117">
        <v>14</v>
      </c>
      <c r="G79" s="117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3.8000000000000002E-5</v>
      </c>
      <c r="D80" s="118">
        <v>3.8399999999999998E-5</v>
      </c>
      <c r="E80" s="75" t="s">
        <v>156</v>
      </c>
      <c r="F80" s="119">
        <v>33</v>
      </c>
      <c r="G80" s="119">
        <v>64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4" t="s">
        <v>160</v>
      </c>
      <c r="C84" s="204"/>
    </row>
    <row r="85" spans="2:16" ht="15" customHeight="1" x14ac:dyDescent="0.25">
      <c r="B85" s="205" t="s">
        <v>188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208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1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2025-06-22T05:15:54Z</dcterms:modified>
</cp:coreProperties>
</file>