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D26" i="1"/>
  <c r="D24" i="1"/>
  <c r="C24" i="1"/>
  <c r="C26" i="1" s="1"/>
  <c r="F18" i="1" l="1"/>
  <c r="G18" i="1"/>
  <c r="H18" i="1"/>
  <c r="E18" i="1" l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<sst xmlns="http://schemas.openxmlformats.org/spreadsheetml/2006/main" count="216" uniqueCount="199">
  <si>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</si>
  <si>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</si>
  <si>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</si>
  <si>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</si>
  <si>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</si>
  <si>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</si>
  <si>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</si>
  <si>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</si>
  <si>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</si>
  <si>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</si>
  <si>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</si>
  <si>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</si>
  <si>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</si>
  <si>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</si>
  <si>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</si>
  <si>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</si>
  <si>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</si>
  <si>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</si>
  <si>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</si>
  <si>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</si>
  <si>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</si>
  <si>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</si>
  <si>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</si>
  <si>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</si>
  <si>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</si>
  <si>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</si>
  <si>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</si>
  <si>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</si>
  <si>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</si>
  <si>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</si>
  <si>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</si>
  <si>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</si>
  <si>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</si>
  <si>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</si>
  <si>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</si>
  <si>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</si>
  <si>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</si>
  <si>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</si>
  <si>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</si>
  <si>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</si>
  <si>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</si>
  <si>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</si>
  <si>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</si>
  <si>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</si>
  <si>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</si>
  <si>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</si>
  <si>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</si>
  <si>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</si>
  <si>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</si>
  <si>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</si>
  <si>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</si>
  <si>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</si>
  <si>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</si>
  <si>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</si>
  <si>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</si>
  <si>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</si>
  <si>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</si>
  <si>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</si>
  <si>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</si>
  <si>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</si>
  <si>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</si>
  <si>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</si>
  <si>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</si>
  <si>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</si>
  <si>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</si>
  <si>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</si>
  <si>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</si>
  <si>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</si>
  <si>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</si>
  <si>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</si>
  <si>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</si>
  <si>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</si>
  <si>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</si>
  <si>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</si>
  <si>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</si>
  <si>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</si>
  <si>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</si>
  <si>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</si>
  <si>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</si>
  <si>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</si>
  <si>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</si>
  <si>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</si>
  <si>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</si>
  <si>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</si>
  <si>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</si>
  <si>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</si>
  <si>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</si>
  <si>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</si>
  <si>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</si>
  <si>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</si>
  <si>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</si>
  <si>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</si>
  <si>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</si>
  <si>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</si>
  <si>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</si>
  <si>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</si>
  <si>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</si>
  <si>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</si>
  <si>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</si>
  <si>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</si>
  <si>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</si>
  <si>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</si>
  <si>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</si>
  <si>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</si>
  <si>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</si>
  <si>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</si>
  <si>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</si>
  <si>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</si>
  <si>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</si>
  <si>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</si>
  <si>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</si>
  <si>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</si>
  <si>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</si>
  <si>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</si>
  <si>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</si>
  <si>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</si>
  <si>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</si>
  <si>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</si>
  <si>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</si>
  <si>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</si>
  <si>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</si>
  <si>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</si>
  <si>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</si>
  <si>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</si>
  <si>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</si>
  <si>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</si>
  <si>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</si>
  <si>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</si>
  <si>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</si>
  <si>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</si>
  <si>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</si>
  <si>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</si>
  <si>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</si>
  <si>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</si>
  <si>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</si>
  <si>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</si>
  <si>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</si>
  <si>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</si>
  <si>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</si>
  <si>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</si>
  <si>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</si>
  <si>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</si>
  <si>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</si>
  <si>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</si>
  <si>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</si>
  <si>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</si>
  <si>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</si>
  <si>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</si>
  <si>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</si>
  <si>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</si>
  <si>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</si>
  <si>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</si>
  <si>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</si>
  <si>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</si>
  <si>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</si>
  <si>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</si>
  <si>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</si>
  <si>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</si>
  <si>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</si>
  <si>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</si>
  <si>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</si>
  <si>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</si>
  <si>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</si>
  <si>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</si>
  <si>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</si>
  <si>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</si>
  <si>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</si>
  <si>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</si>
  <si>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</si>
  <si>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</si>
  <si>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</si>
  <si>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</si>
  <si>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</si>
  <si>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</si>
  <si>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</si>
  <si>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</si>
  <si>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</si>
  <si>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</si>
  <si>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</si>
  <si>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</si>
  <si>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</si>
  <si>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</si>
  <si>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김부진</t>
    <phoneticPr fontId="3" type="noConversion"/>
  </si>
  <si>
    <t>BLG</t>
    <phoneticPr fontId="3" type="noConversion"/>
  </si>
  <si>
    <t>ALL</t>
    <phoneticPr fontId="3" type="noConversion"/>
  </si>
  <si>
    <t>TMT</t>
    <phoneticPr fontId="3" type="noConversion"/>
  </si>
  <si>
    <t>KSP</t>
    <phoneticPr fontId="3" type="noConversion"/>
  </si>
  <si>
    <t>NW</t>
    <phoneticPr fontId="3" type="noConversion"/>
  </si>
  <si>
    <t>30s/5k</t>
    <phoneticPr fontId="3" type="noConversion"/>
  </si>
  <si>
    <t>45s/23k 60s/24k</t>
    <phoneticPr fontId="3" type="noConversion"/>
  </si>
  <si>
    <t>NW</t>
    <phoneticPr fontId="3" type="noConversion"/>
  </si>
  <si>
    <t>1) 방풍막 연결(테스트)</t>
    <phoneticPr fontId="3" type="noConversion"/>
  </si>
  <si>
    <t>M_027994-027995:T</t>
    <phoneticPr fontId="3" type="noConversion"/>
  </si>
  <si>
    <t xml:space="preserve">  Shutter값이, TCS값에 따라 변화없음, 즉 고정값을 표시. 이때 돔내 육안확인 결과, 셔터는 망원경과 실제로 미스매칭되어있었음.</t>
    <phoneticPr fontId="3" type="noConversion"/>
  </si>
  <si>
    <t xml:space="preserve"> UI재연결시, 노랑색이던 Shutter값의 바탕색이 빨강으로 변하고, AutoSync 적용시 정상적으로 Shutter값이 TCS 따라 변하고 바탕색 또한 녹색.</t>
    <phoneticPr fontId="3" type="noConversion"/>
  </si>
  <si>
    <t>M_028125-028126:T</t>
    <phoneticPr fontId="3" type="noConversion"/>
  </si>
  <si>
    <t>NW</t>
    <phoneticPr fontId="3" type="noConversion"/>
  </si>
  <si>
    <t xml:space="preserve"> 1차례 발생 (vs. 몇주전까지 자주 발생했던것과는 달리, 크게 줄어든 횟수임)  </t>
    <phoneticPr fontId="3" type="noConversion"/>
  </si>
  <si>
    <t>E_028154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</si>
</sst>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8"/>
      <color rgb="FFFF0000"/>
      <name val="맑은 고딕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0" fillId="5" borderId="7" xfId="0" applyFont="1" applyFill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2" fillId="0" borderId="0" xfId="0" applyFont="1" applyBorder="1" applyAlignment="1" applyProtection="1">
      <alignment horizontal="left" vertical="center"/>
      <protection locked="0"/>
    </xf>
    <xf numFmtId="0" fontId="52" fillId="0" borderId="27" xfId="0" applyFont="1" applyBorder="1" applyAlignment="1" applyProtection="1">
      <alignment horizontal="left" vertical="center"/>
      <protection locked="0"/>
    </xf>
    <xf numFmtId="0" fontId="52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2" fillId="0" borderId="26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4" sqref="G4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9">
        <v>45804</v>
      </c>
      <c r="D3" s="150"/>
      <c r="E3" s="1"/>
      <c r="F3" s="1"/>
      <c r="G3" s="1"/>
      <c r="H3" s="1"/>
      <c r="I3" s="1"/>
      <c r="J3" s="1"/>
      <c r="K3" s="33" t="s">
        <v>2</v>
      </c>
      <c r="L3" s="151">
        <f>(P31-(P32+P33))/P31*100</f>
        <v>100</v>
      </c>
      <c r="M3" s="151"/>
      <c r="N3" s="33" t="s">
        <v>3</v>
      </c>
      <c r="O3" s="151">
        <f>(P31-P33)/P31*100</f>
        <v>100</v>
      </c>
      <c r="P3" s="151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3">
        <v>0.70833333333333337</v>
      </c>
      <c r="D9" s="125">
        <v>1.5</v>
      </c>
      <c r="E9" s="125">
        <v>12</v>
      </c>
      <c r="F9" s="125">
        <v>44</v>
      </c>
      <c r="G9" s="119" t="s">
        <v>187</v>
      </c>
      <c r="H9" s="125">
        <v>3.5</v>
      </c>
      <c r="I9" s="119">
        <v>0.3</v>
      </c>
      <c r="J9" s="12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3">
        <v>0.9375</v>
      </c>
      <c r="D10" s="125">
        <v>1.423</v>
      </c>
      <c r="E10" s="125">
        <v>11</v>
      </c>
      <c r="F10" s="125">
        <v>40</v>
      </c>
      <c r="G10" s="119" t="s">
        <v>190</v>
      </c>
      <c r="H10" s="125">
        <v>2</v>
      </c>
      <c r="I10" s="128"/>
      <c r="J10" s="12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2">
        <v>0.18055555555555555</v>
      </c>
      <c r="D11" s="133">
        <v>1.9059999999999999</v>
      </c>
      <c r="E11" s="133">
        <v>7</v>
      </c>
      <c r="F11" s="133">
        <v>49</v>
      </c>
      <c r="G11" s="119" t="s">
        <v>196</v>
      </c>
      <c r="H11" s="125">
        <v>5</v>
      </c>
      <c r="I11" s="134"/>
      <c r="J11" s="126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23.472222222222225</v>
      </c>
      <c r="D12" s="12">
        <f>AVERAGE(D9:D11)</f>
        <v>1.6096666666666666</v>
      </c>
      <c r="E12" s="12">
        <f>AVERAGE(E9:E11)</f>
        <v>10</v>
      </c>
      <c r="F12" s="13">
        <f>AVERAGE(F9:F11)</f>
        <v>44.333333333333336</v>
      </c>
      <c r="G12" s="14"/>
      <c r="H12" s="15">
        <f>AVERAGE(H9:H11)</f>
        <v>3.5</v>
      </c>
      <c r="I12" s="16"/>
      <c r="J12" s="17">
        <f>AVERAGE(J9:J11)</f>
        <v>0.33333333333333331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8" t="s">
        <v>175</v>
      </c>
      <c r="D16" s="124" t="s">
        <v>180</v>
      </c>
      <c r="E16" s="119" t="s">
        <v>185</v>
      </c>
      <c r="F16" s="119" t="s">
        <v>186</v>
      </c>
      <c r="G16" s="119" t="s">
        <v>183</v>
      </c>
      <c r="H16" s="119" t="s">
        <v>184</v>
      </c>
      <c r="I16" s="94"/>
      <c r="J16" s="94"/>
      <c r="K16" s="94"/>
      <c r="L16" s="94"/>
      <c r="M16" s="94"/>
      <c r="N16" s="94"/>
      <c r="O16" s="94"/>
      <c r="P16" s="119" t="s">
        <v>178</v>
      </c>
    </row>
    <row r="17" spans="1:16" s="76" customFormat="1" ht="14.1" customHeight="1" x14ac:dyDescent="0.25">
      <c r="A17" s="32"/>
      <c r="B17" s="22" t="s">
        <v>41</v>
      </c>
      <c r="C17" s="123">
        <v>0.63680555555555551</v>
      </c>
      <c r="D17" s="123">
        <v>0.63888888888888895</v>
      </c>
      <c r="E17" s="123">
        <v>0.6875</v>
      </c>
      <c r="F17" s="123">
        <v>0.70833333333333337</v>
      </c>
      <c r="G17" s="123">
        <v>0.80694444444444446</v>
      </c>
      <c r="H17" s="123">
        <v>0.18888888888888888</v>
      </c>
      <c r="I17" s="93"/>
      <c r="J17" s="93"/>
      <c r="K17" s="93"/>
      <c r="L17" s="93"/>
      <c r="M17" s="93"/>
      <c r="N17" s="93"/>
      <c r="O17" s="93"/>
      <c r="P17" s="123">
        <v>0.19444444444444445</v>
      </c>
    </row>
    <row r="18" spans="1:16" s="76" customFormat="1" ht="14.1" customHeight="1" x14ac:dyDescent="0.25">
      <c r="A18" s="32"/>
      <c r="B18" s="22" t="s">
        <v>42</v>
      </c>
      <c r="C18" s="119">
        <v>27827</v>
      </c>
      <c r="D18" s="119">
        <f>C18+1</f>
        <v>27828</v>
      </c>
      <c r="E18" s="119">
        <f>D19+1</f>
        <v>27836</v>
      </c>
      <c r="F18" s="119">
        <f>E19+1</f>
        <v>27849</v>
      </c>
      <c r="G18" s="119">
        <f>F19+1</f>
        <v>27913</v>
      </c>
      <c r="H18" s="119">
        <f>G19+1</f>
        <v>28155</v>
      </c>
      <c r="I18" s="94"/>
      <c r="J18" s="94"/>
      <c r="K18" s="93"/>
      <c r="L18" s="93"/>
      <c r="M18" s="93"/>
      <c r="N18" s="93"/>
      <c r="O18" s="93"/>
      <c r="P18" s="119">
        <f>MAX(C18:O19)+1</f>
        <v>28160</v>
      </c>
    </row>
    <row r="19" spans="1:16" s="76" customFormat="1" ht="14.1" customHeight="1" thickBot="1" x14ac:dyDescent="0.3">
      <c r="A19" s="32"/>
      <c r="B19" s="9" t="s">
        <v>43</v>
      </c>
      <c r="C19" s="81"/>
      <c r="D19" s="119">
        <v>27835</v>
      </c>
      <c r="E19" s="127">
        <v>27848</v>
      </c>
      <c r="F19" s="127">
        <v>27912</v>
      </c>
      <c r="G19" s="127">
        <v>28154</v>
      </c>
      <c r="H19" s="127">
        <f>H18+4</f>
        <v>28159</v>
      </c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8</v>
      </c>
      <c r="E20" s="86">
        <f t="shared" ref="E20:O20" si="0">IF(ISNUMBER(E18),E19-E18+1,"")</f>
        <v>13</v>
      </c>
      <c r="F20" s="86">
        <f t="shared" si="0"/>
        <v>64</v>
      </c>
      <c r="G20" s="86">
        <f t="shared" si="0"/>
        <v>242</v>
      </c>
      <c r="H20" s="86">
        <f t="shared" si="0"/>
        <v>5</v>
      </c>
      <c r="I20" s="135" t="str">
        <f t="shared" si="0"/>
        <v/>
      </c>
      <c r="J20" s="135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0" t="s">
        <v>45</v>
      </c>
      <c r="C22" s="22" t="s">
        <v>21</v>
      </c>
      <c r="D22" s="22" t="s">
        <v>23</v>
      </c>
      <c r="E22" s="22" t="s">
        <v>46</v>
      </c>
      <c r="F22" s="161" t="s">
        <v>47</v>
      </c>
      <c r="G22" s="161"/>
      <c r="H22" s="161"/>
      <c r="I22" s="161"/>
      <c r="J22" s="22" t="s">
        <v>21</v>
      </c>
      <c r="K22" s="22" t="s">
        <v>23</v>
      </c>
      <c r="L22" s="22" t="s">
        <v>46</v>
      </c>
      <c r="M22" s="161" t="s">
        <v>47</v>
      </c>
      <c r="N22" s="161"/>
      <c r="O22" s="161"/>
      <c r="P22" s="161"/>
    </row>
    <row r="23" spans="1:16" ht="13.5" customHeight="1" x14ac:dyDescent="0.25">
      <c r="B23" s="160"/>
      <c r="C23" s="120"/>
      <c r="D23" s="120"/>
      <c r="E23" s="118" t="s">
        <v>179</v>
      </c>
      <c r="F23" s="159" t="s">
        <v>181</v>
      </c>
      <c r="G23" s="159"/>
      <c r="H23" s="159"/>
      <c r="I23" s="159"/>
      <c r="J23" s="121"/>
      <c r="K23" s="121"/>
      <c r="L23" s="119" t="s">
        <v>49</v>
      </c>
      <c r="M23" s="159" t="s">
        <v>181</v>
      </c>
      <c r="N23" s="159"/>
      <c r="O23" s="159"/>
      <c r="P23" s="159"/>
    </row>
    <row r="24" spans="1:16" ht="13.5" customHeight="1" x14ac:dyDescent="0.25">
      <c r="B24" s="160"/>
      <c r="C24" s="120">
        <f>D18+5</f>
        <v>27833</v>
      </c>
      <c r="D24" s="120">
        <f>C24+0</f>
        <v>27833</v>
      </c>
      <c r="E24" s="119" t="s">
        <v>176</v>
      </c>
      <c r="F24" s="159" t="s">
        <v>188</v>
      </c>
      <c r="G24" s="159"/>
      <c r="H24" s="159"/>
      <c r="I24" s="159"/>
      <c r="J24" s="112"/>
      <c r="K24" s="112"/>
      <c r="L24" s="119" t="s">
        <v>50</v>
      </c>
      <c r="M24" s="159" t="s">
        <v>181</v>
      </c>
      <c r="N24" s="159"/>
      <c r="O24" s="159"/>
      <c r="P24" s="159"/>
    </row>
    <row r="25" spans="1:16" ht="13.5" customHeight="1" x14ac:dyDescent="0.25">
      <c r="B25" s="160"/>
      <c r="C25" s="120"/>
      <c r="D25" s="120"/>
      <c r="E25" s="119" t="s">
        <v>50</v>
      </c>
      <c r="F25" s="159" t="s">
        <v>181</v>
      </c>
      <c r="G25" s="159"/>
      <c r="H25" s="159"/>
      <c r="I25" s="159"/>
      <c r="J25" s="121"/>
      <c r="K25" s="121"/>
      <c r="L25" s="119" t="s">
        <v>177</v>
      </c>
      <c r="M25" s="159" t="s">
        <v>181</v>
      </c>
      <c r="N25" s="159"/>
      <c r="O25" s="159"/>
      <c r="P25" s="159"/>
    </row>
    <row r="26" spans="1:16" ht="13.5" customHeight="1" x14ac:dyDescent="0.25">
      <c r="B26" s="160"/>
      <c r="C26" s="121">
        <f>D24+1</f>
        <v>27834</v>
      </c>
      <c r="D26" s="121">
        <f>C26+1</f>
        <v>27835</v>
      </c>
      <c r="E26" s="119" t="s">
        <v>49</v>
      </c>
      <c r="F26" s="159" t="s">
        <v>189</v>
      </c>
      <c r="G26" s="159"/>
      <c r="H26" s="159"/>
      <c r="I26" s="159"/>
      <c r="J26" s="112"/>
      <c r="K26" s="112"/>
      <c r="L26" s="119" t="s">
        <v>48</v>
      </c>
      <c r="M26" s="159" t="s">
        <v>181</v>
      </c>
      <c r="N26" s="159"/>
      <c r="O26" s="159"/>
      <c r="P26" s="159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8" t="s">
        <v>51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29">
        <v>0.375</v>
      </c>
      <c r="D30" s="105">
        <v>8.0555555555555561E-2</v>
      </c>
      <c r="E30" s="105"/>
      <c r="F30" s="105"/>
      <c r="G30" s="105"/>
      <c r="H30" s="105"/>
      <c r="I30" s="105"/>
      <c r="J30" s="105"/>
      <c r="K30" s="106"/>
      <c r="L30" s="105"/>
      <c r="M30" s="105"/>
      <c r="N30" s="105"/>
      <c r="O30" s="105"/>
      <c r="P30" s="107">
        <f>SUM(C30:J30,L30:N30)</f>
        <v>0.45555555555555555</v>
      </c>
    </row>
    <row r="31" spans="1:16" ht="14.1" customHeight="1" x14ac:dyDescent="0.25">
      <c r="B31" s="23" t="s">
        <v>170</v>
      </c>
      <c r="C31" s="131">
        <v>0.38194444444444442</v>
      </c>
      <c r="D31" s="130">
        <v>9.8611111111111108E-2</v>
      </c>
      <c r="E31" s="99"/>
      <c r="F31" s="130"/>
      <c r="G31" s="99"/>
      <c r="H31" s="99"/>
      <c r="I31" s="99"/>
      <c r="J31" s="99"/>
      <c r="K31" s="130">
        <v>2.0833333333333332E-2</v>
      </c>
      <c r="L31" s="99"/>
      <c r="M31" s="99"/>
      <c r="N31" s="99"/>
      <c r="O31" s="100"/>
      <c r="P31" s="107">
        <f>SUM(C31:N31)</f>
        <v>0.50138888888888888</v>
      </c>
    </row>
    <row r="32" spans="1:16" ht="14.1" customHeight="1" x14ac:dyDescent="0.25">
      <c r="B32" s="23" t="s">
        <v>66</v>
      </c>
      <c r="C32" s="109"/>
      <c r="D32" s="110"/>
      <c r="E32" s="101"/>
      <c r="F32" s="110"/>
      <c r="G32" s="101"/>
      <c r="H32" s="101"/>
      <c r="I32" s="101"/>
      <c r="J32" s="101"/>
      <c r="K32" s="101"/>
      <c r="L32" s="110"/>
      <c r="M32" s="101"/>
      <c r="N32" s="101"/>
      <c r="O32" s="102"/>
      <c r="P32" s="107">
        <f>SUM(C32:N32)</f>
        <v>0</v>
      </c>
    </row>
    <row r="33" spans="2:16" ht="14.1" customHeight="1" thickBot="1" x14ac:dyDescent="0.3">
      <c r="B33" s="23" t="s">
        <v>67</v>
      </c>
      <c r="C33" s="122"/>
      <c r="D33" s="111"/>
      <c r="E33" s="103"/>
      <c r="F33" s="111"/>
      <c r="G33" s="103"/>
      <c r="H33" s="103"/>
      <c r="I33" s="103"/>
      <c r="J33" s="103"/>
      <c r="K33" s="111"/>
      <c r="L33" s="103"/>
      <c r="M33" s="103"/>
      <c r="N33" s="103"/>
      <c r="O33" s="104"/>
      <c r="P33" s="108">
        <f>SUM(C33:N33)</f>
        <v>0</v>
      </c>
    </row>
    <row r="34" spans="2:16" ht="14.1" customHeight="1" x14ac:dyDescent="0.25">
      <c r="B34" s="70" t="s">
        <v>168</v>
      </c>
      <c r="C34" s="96">
        <f>C31-C32-C33</f>
        <v>0.38194444444444442</v>
      </c>
      <c r="D34" s="96">
        <f t="shared" ref="D34:P34" si="1">D31-D32-D33</f>
        <v>9.8611111111111108E-2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2.0833333333333332E-2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0.50138888888888888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5" t="s">
        <v>68</v>
      </c>
      <c r="C36" s="162" t="s">
        <v>192</v>
      </c>
      <c r="D36" s="162"/>
      <c r="E36" s="162" t="s">
        <v>195</v>
      </c>
      <c r="F36" s="162"/>
      <c r="G36" s="162" t="s">
        <v>198</v>
      </c>
      <c r="H36" s="162"/>
      <c r="I36" s="163"/>
      <c r="J36" s="163"/>
      <c r="K36" s="163"/>
      <c r="L36" s="163"/>
      <c r="M36" s="162"/>
      <c r="N36" s="162"/>
      <c r="O36" s="162"/>
      <c r="P36" s="162"/>
    </row>
    <row r="37" spans="2:16" ht="18" customHeight="1" x14ac:dyDescent="0.25">
      <c r="B37" s="176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</row>
    <row r="38" spans="2:16" ht="18" customHeight="1" x14ac:dyDescent="0.25">
      <c r="B38" s="176"/>
      <c r="C38" s="164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</row>
    <row r="39" spans="2:16" ht="18" customHeight="1" x14ac:dyDescent="0.25">
      <c r="B39" s="176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</row>
    <row r="40" spans="2:16" ht="18" customHeight="1" x14ac:dyDescent="0.25">
      <c r="B40" s="176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</row>
    <row r="41" spans="2:16" ht="18" customHeight="1" x14ac:dyDescent="0.25">
      <c r="B41" s="177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5" t="s">
        <v>69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</row>
    <row r="44" spans="2:16" ht="14.1" customHeight="1" x14ac:dyDescent="0.2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" customHeight="1" x14ac:dyDescent="0.2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" customHeight="1" x14ac:dyDescent="0.25"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70"/>
    </row>
    <row r="47" spans="2:16" ht="14.1" customHeight="1" x14ac:dyDescent="0.25">
      <c r="B47" s="171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8"/>
    </row>
    <row r="48" spans="2:16" ht="14.1" customHeight="1" x14ac:dyDescent="0.25">
      <c r="B48" s="172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/>
    </row>
    <row r="49" spans="2:16" ht="14.1" customHeight="1" x14ac:dyDescent="0.25">
      <c r="B49" s="172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4"/>
    </row>
    <row r="50" spans="2:16" ht="14.1" customHeight="1" x14ac:dyDescent="0.25">
      <c r="B50" s="172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4"/>
    </row>
    <row r="51" spans="2:16" ht="14.1" customHeight="1" x14ac:dyDescent="0.25">
      <c r="B51" s="172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4"/>
    </row>
    <row r="52" spans="2:16" ht="14.1" customHeight="1" thickBot="1" x14ac:dyDescent="0.3">
      <c r="B52" s="191"/>
      <c r="C52" s="192"/>
      <c r="D52" s="173"/>
      <c r="E52" s="173"/>
      <c r="F52" s="173"/>
      <c r="G52" s="192"/>
      <c r="H52" s="192"/>
      <c r="I52" s="192"/>
      <c r="J52" s="192"/>
      <c r="K52" s="192"/>
      <c r="L52" s="192"/>
      <c r="M52" s="192"/>
      <c r="N52" s="192"/>
      <c r="O52" s="192"/>
      <c r="P52" s="193"/>
    </row>
    <row r="53" spans="2:16" ht="14.1" customHeight="1" thickTop="1" thickBot="1" x14ac:dyDescent="0.3">
      <c r="B53" s="194" t="s">
        <v>167</v>
      </c>
      <c r="C53" s="195"/>
      <c r="D53" s="91"/>
      <c r="E53" s="91"/>
      <c r="F53" s="91"/>
      <c r="G53" s="198"/>
      <c r="H53" s="199"/>
      <c r="I53" s="199"/>
      <c r="J53" s="199"/>
      <c r="K53" s="199"/>
      <c r="L53" s="199"/>
      <c r="M53" s="199"/>
      <c r="N53" s="199"/>
      <c r="O53" s="199"/>
      <c r="P53" s="200"/>
    </row>
    <row r="54" spans="2:16" ht="14.1" customHeight="1" thickTop="1" thickBot="1" x14ac:dyDescent="0.3">
      <c r="B54" s="196" t="s">
        <v>166</v>
      </c>
      <c r="C54" s="197"/>
      <c r="D54" s="197"/>
      <c r="E54" s="197"/>
      <c r="F54" s="91">
        <v>919</v>
      </c>
      <c r="G54" s="201"/>
      <c r="H54" s="202"/>
      <c r="I54" s="202"/>
      <c r="J54" s="202"/>
      <c r="K54" s="202"/>
      <c r="L54" s="202"/>
      <c r="M54" s="202"/>
      <c r="N54" s="202"/>
      <c r="O54" s="202"/>
      <c r="P54" s="203"/>
    </row>
    <row r="55" spans="2:16" ht="13.5" customHeight="1" thickTop="1" x14ac:dyDescent="0.25"/>
    <row r="56" spans="2:16" ht="17.25" customHeight="1" x14ac:dyDescent="0.25">
      <c r="B56" s="178" t="s">
        <v>70</v>
      </c>
      <c r="C56" s="17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9" t="s">
        <v>71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72</v>
      </c>
      <c r="O57" s="180"/>
      <c r="P57" s="183"/>
    </row>
    <row r="58" spans="2:16" ht="17.100000000000001" customHeight="1" x14ac:dyDescent="0.25">
      <c r="B58" s="184" t="s">
        <v>73</v>
      </c>
      <c r="C58" s="185"/>
      <c r="D58" s="186"/>
      <c r="E58" s="184" t="s">
        <v>74</v>
      </c>
      <c r="F58" s="185"/>
      <c r="G58" s="186"/>
      <c r="H58" s="185" t="s">
        <v>75</v>
      </c>
      <c r="I58" s="185"/>
      <c r="J58" s="185"/>
      <c r="K58" s="187" t="s">
        <v>76</v>
      </c>
      <c r="L58" s="185"/>
      <c r="M58" s="188"/>
      <c r="N58" s="189"/>
      <c r="O58" s="185"/>
      <c r="P58" s="190"/>
    </row>
    <row r="59" spans="2:16" ht="20.100000000000001" customHeight="1" x14ac:dyDescent="0.25">
      <c r="B59" s="204" t="s">
        <v>77</v>
      </c>
      <c r="C59" s="205"/>
      <c r="D59" s="30" t="b">
        <v>1</v>
      </c>
      <c r="E59" s="204" t="s">
        <v>78</v>
      </c>
      <c r="F59" s="205"/>
      <c r="G59" s="30" t="b">
        <v>1</v>
      </c>
      <c r="H59" s="206" t="s">
        <v>79</v>
      </c>
      <c r="I59" s="205"/>
      <c r="J59" s="30" t="b">
        <v>1</v>
      </c>
      <c r="K59" s="206" t="s">
        <v>80</v>
      </c>
      <c r="L59" s="205"/>
      <c r="M59" s="30" t="b">
        <v>1</v>
      </c>
      <c r="N59" s="207" t="s">
        <v>81</v>
      </c>
      <c r="O59" s="205"/>
      <c r="P59" s="30" t="b">
        <v>1</v>
      </c>
    </row>
    <row r="60" spans="2:16" ht="20.100000000000001" customHeight="1" x14ac:dyDescent="0.25">
      <c r="B60" s="204" t="s">
        <v>82</v>
      </c>
      <c r="C60" s="205"/>
      <c r="D60" s="30" t="b">
        <v>1</v>
      </c>
      <c r="E60" s="204" t="s">
        <v>83</v>
      </c>
      <c r="F60" s="205"/>
      <c r="G60" s="30" t="b">
        <v>1</v>
      </c>
      <c r="H60" s="206" t="s">
        <v>84</v>
      </c>
      <c r="I60" s="205"/>
      <c r="J60" s="30" t="b">
        <v>1</v>
      </c>
      <c r="K60" s="206" t="s">
        <v>85</v>
      </c>
      <c r="L60" s="205"/>
      <c r="M60" s="30" t="b">
        <v>1</v>
      </c>
      <c r="N60" s="207" t="s">
        <v>86</v>
      </c>
      <c r="O60" s="205"/>
      <c r="P60" s="30" t="b">
        <v>1</v>
      </c>
    </row>
    <row r="61" spans="2:16" ht="20.100000000000001" customHeight="1" x14ac:dyDescent="0.25">
      <c r="B61" s="204" t="s">
        <v>87</v>
      </c>
      <c r="C61" s="205"/>
      <c r="D61" s="30" t="b">
        <v>1</v>
      </c>
      <c r="E61" s="204" t="s">
        <v>88</v>
      </c>
      <c r="F61" s="205"/>
      <c r="G61" s="30" t="b">
        <v>1</v>
      </c>
      <c r="H61" s="206" t="s">
        <v>89</v>
      </c>
      <c r="I61" s="205"/>
      <c r="J61" s="30" t="b">
        <v>1</v>
      </c>
      <c r="K61" s="206" t="s">
        <v>90</v>
      </c>
      <c r="L61" s="205"/>
      <c r="M61" s="30" t="b">
        <v>1</v>
      </c>
      <c r="N61" s="207" t="s">
        <v>91</v>
      </c>
      <c r="O61" s="205"/>
      <c r="P61" s="30" t="b">
        <v>1</v>
      </c>
    </row>
    <row r="62" spans="2:16" ht="20.100000000000001" customHeight="1" x14ac:dyDescent="0.25">
      <c r="B62" s="206" t="s">
        <v>89</v>
      </c>
      <c r="C62" s="205"/>
      <c r="D62" s="30" t="b">
        <v>1</v>
      </c>
      <c r="E62" s="204" t="s">
        <v>92</v>
      </c>
      <c r="F62" s="205"/>
      <c r="G62" s="30" t="b">
        <v>1</v>
      </c>
      <c r="H62" s="206" t="s">
        <v>93</v>
      </c>
      <c r="I62" s="205"/>
      <c r="J62" s="30" t="b">
        <v>0</v>
      </c>
      <c r="K62" s="206" t="s">
        <v>94</v>
      </c>
      <c r="L62" s="205"/>
      <c r="M62" s="30" t="b">
        <v>1</v>
      </c>
      <c r="N62" s="207" t="s">
        <v>84</v>
      </c>
      <c r="O62" s="205"/>
      <c r="P62" s="30" t="b">
        <v>1</v>
      </c>
    </row>
    <row r="63" spans="2:16" ht="20.100000000000001" customHeight="1" x14ac:dyDescent="0.25">
      <c r="B63" s="206" t="s">
        <v>95</v>
      </c>
      <c r="C63" s="205"/>
      <c r="D63" s="30" t="b">
        <v>1</v>
      </c>
      <c r="E63" s="204" t="s">
        <v>96</v>
      </c>
      <c r="F63" s="205"/>
      <c r="G63" s="30" t="b">
        <v>1</v>
      </c>
      <c r="H63" s="35"/>
      <c r="I63" s="36"/>
      <c r="J63" s="37"/>
      <c r="K63" s="206" t="s">
        <v>97</v>
      </c>
      <c r="L63" s="205"/>
      <c r="M63" s="30" t="b">
        <v>1</v>
      </c>
      <c r="N63" s="207" t="s">
        <v>165</v>
      </c>
      <c r="O63" s="205"/>
      <c r="P63" s="30" t="b">
        <v>1</v>
      </c>
    </row>
    <row r="64" spans="2:16" ht="20.100000000000001" customHeight="1" x14ac:dyDescent="0.25">
      <c r="B64" s="206" t="s">
        <v>98</v>
      </c>
      <c r="C64" s="205"/>
      <c r="D64" s="30" t="b">
        <v>0</v>
      </c>
      <c r="E64" s="204" t="s">
        <v>99</v>
      </c>
      <c r="F64" s="205"/>
      <c r="G64" s="30" t="b">
        <v>1</v>
      </c>
      <c r="H64" s="38"/>
      <c r="I64" s="39"/>
      <c r="J64" s="40"/>
      <c r="K64" s="214" t="s">
        <v>100</v>
      </c>
      <c r="L64" s="215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4" t="s">
        <v>163</v>
      </c>
      <c r="F65" s="205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8" t="s">
        <v>106</v>
      </c>
      <c r="C69" s="208"/>
      <c r="D69" s="48"/>
      <c r="E69" s="48"/>
      <c r="F69" s="210" t="s">
        <v>107</v>
      </c>
      <c r="G69" s="212" t="s">
        <v>108</v>
      </c>
      <c r="H69" s="48"/>
      <c r="I69" s="208" t="s">
        <v>109</v>
      </c>
      <c r="J69" s="208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09"/>
      <c r="C70" s="209"/>
      <c r="D70" s="52"/>
      <c r="E70" s="53"/>
      <c r="F70" s="211"/>
      <c r="G70" s="213"/>
      <c r="H70" s="54"/>
      <c r="I70" s="209"/>
      <c r="J70" s="209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89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113">
        <v>-154.1</v>
      </c>
      <c r="D72" s="113">
        <v>-155.5</v>
      </c>
      <c r="E72" s="74" t="s">
        <v>119</v>
      </c>
      <c r="F72" s="113">
        <v>20</v>
      </c>
      <c r="G72" s="113">
        <v>18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113">
        <v>-134.1</v>
      </c>
      <c r="D73" s="113">
        <v>-134</v>
      </c>
      <c r="E73" s="75" t="s">
        <v>123</v>
      </c>
      <c r="F73" s="115">
        <v>29</v>
      </c>
      <c r="G73" s="115">
        <v>28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1</v>
      </c>
      <c r="Q73" s="69">
        <v>1</v>
      </c>
    </row>
    <row r="74" spans="2:17" ht="20.100000000000001" customHeight="1" x14ac:dyDescent="0.25">
      <c r="B74" s="66" t="s">
        <v>127</v>
      </c>
      <c r="C74" s="113">
        <v>-210.7</v>
      </c>
      <c r="D74" s="113">
        <v>-211.5</v>
      </c>
      <c r="E74" s="75" t="s">
        <v>128</v>
      </c>
      <c r="F74" s="116">
        <v>20</v>
      </c>
      <c r="G74" s="116">
        <v>20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113">
        <v>-112.304</v>
      </c>
      <c r="D75" s="113">
        <v>-113.5</v>
      </c>
      <c r="E75" s="75" t="s">
        <v>133</v>
      </c>
      <c r="F75" s="116">
        <v>40</v>
      </c>
      <c r="G75" s="116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113">
        <v>24.917000000000002</v>
      </c>
      <c r="D76" s="113">
        <v>24.18</v>
      </c>
      <c r="E76" s="75" t="s">
        <v>138</v>
      </c>
      <c r="F76" s="116">
        <v>10</v>
      </c>
      <c r="G76" s="116">
        <v>10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113">
        <v>29.245999999999999</v>
      </c>
      <c r="D77" s="113">
        <v>28.01</v>
      </c>
      <c r="E77" s="75" t="s">
        <v>143</v>
      </c>
      <c r="F77" s="116">
        <v>150</v>
      </c>
      <c r="G77" s="116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113">
        <v>21.733000000000001</v>
      </c>
      <c r="D78" s="113">
        <v>20.9</v>
      </c>
      <c r="E78" s="75" t="s">
        <v>148</v>
      </c>
      <c r="F78" s="117"/>
      <c r="G78" s="117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113">
        <v>22.47</v>
      </c>
      <c r="D79" s="113">
        <v>21.7</v>
      </c>
      <c r="E79" s="74" t="s">
        <v>153</v>
      </c>
      <c r="F79" s="113">
        <v>17</v>
      </c>
      <c r="G79" s="113">
        <v>10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114">
        <v>3.7299999999999999E-5</v>
      </c>
      <c r="D80" s="114">
        <v>3.7400000000000001E-5</v>
      </c>
      <c r="E80" s="75" t="s">
        <v>158</v>
      </c>
      <c r="F80" s="115">
        <v>34</v>
      </c>
      <c r="G80" s="115">
        <v>50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2" t="s">
        <v>162</v>
      </c>
      <c r="C84" s="152"/>
    </row>
    <row r="85" spans="2:16" ht="15" customHeight="1" x14ac:dyDescent="0.25">
      <c r="B85" s="153" t="s">
        <v>191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25">
      <c r="B86" s="216" t="s">
        <v>193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25">
      <c r="B87" s="145" t="s">
        <v>194</v>
      </c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7"/>
    </row>
    <row r="88" spans="2:16" ht="15" customHeight="1" x14ac:dyDescent="0.25">
      <c r="B88" s="145" t="s">
        <v>197</v>
      </c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7"/>
    </row>
    <row r="89" spans="2:16" ht="15" customHeight="1" x14ac:dyDescent="0.25">
      <c r="B89" s="144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3"/>
    </row>
    <row r="90" spans="2:16" ht="15" customHeight="1" x14ac:dyDescent="0.25">
      <c r="B90" s="145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7"/>
    </row>
    <row r="91" spans="2:16" ht="15" customHeight="1" x14ac:dyDescent="0.25">
      <c r="B91" s="145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7"/>
    </row>
    <row r="92" spans="2:16" ht="15" customHeight="1" x14ac:dyDescent="0.25">
      <c r="B92" s="136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8"/>
    </row>
    <row r="93" spans="2:16" ht="15" customHeight="1" x14ac:dyDescent="0.25">
      <c r="B93" s="136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8"/>
    </row>
    <row r="94" spans="2:16" ht="15" customHeight="1" x14ac:dyDescent="0.25">
      <c r="B94" s="136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8"/>
    </row>
    <row r="95" spans="2:16" ht="15" customHeight="1" x14ac:dyDescent="0.25">
      <c r="B95" s="136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8"/>
    </row>
    <row r="96" spans="2:16" ht="15" customHeight="1" x14ac:dyDescent="0.25">
      <c r="B96" s="136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8"/>
    </row>
    <row r="97" spans="2:16" ht="15" customHeight="1" x14ac:dyDescent="0.25">
      <c r="B97" s="136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8"/>
    </row>
    <row r="98" spans="2:16" ht="15" customHeight="1" x14ac:dyDescent="0.25">
      <c r="B98" s="136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8"/>
    </row>
    <row r="99" spans="2:16" ht="15" customHeight="1" x14ac:dyDescent="0.25">
      <c r="B99" s="139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2025-05-28T04:42:46Z</dcterms:modified>
</cp:coreProperties>
</file>