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<sst xmlns="http://schemas.openxmlformats.org/spreadsheetml/2006/main" count="216" uniqueCount="200">
  <si>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</si>
  <si>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</si>
  <si>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</si>
  <si>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</si>
  <si>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</si>
  <si>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</si>
  <si>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</si>
  <si>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</si>
  <si>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</si>
  <si>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</si>
  <si>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</si>
  <si>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</si>
  <si>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</si>
  <si>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</si>
  <si>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</si>
  <si>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</si>
  <si>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</si>
  <si>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</si>
  <si>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</si>
  <si>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</si>
  <si>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</si>
  <si>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</si>
  <si>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</si>
  <si>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</si>
  <si>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</si>
  <si>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</si>
  <si>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</si>
  <si>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</si>
  <si>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</si>
  <si>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</si>
  <si>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</si>
  <si>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</si>
  <si>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</si>
  <si>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</si>
  <si>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</si>
  <si>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</si>
  <si>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</si>
  <si>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</si>
  <si>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</si>
  <si>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</si>
  <si>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</si>
  <si>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</si>
  <si>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</si>
  <si>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</si>
  <si>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</si>
  <si>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</si>
  <si>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</si>
  <si>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</si>
  <si>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</si>
  <si>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</si>
  <si>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</si>
  <si>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</si>
  <si>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</si>
  <si>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</si>
  <si>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</si>
  <si>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</si>
  <si>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</si>
  <si>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</si>
  <si>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</si>
  <si>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</si>
  <si>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</si>
  <si>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</si>
  <si>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</si>
  <si>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</si>
  <si>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</si>
  <si>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</si>
  <si>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</si>
  <si>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</si>
  <si>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</si>
  <si>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</si>
  <si>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</si>
  <si>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</si>
  <si>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</si>
  <si>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</si>
  <si>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</si>
  <si>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</si>
  <si>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</si>
  <si>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</si>
  <si>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</si>
  <si>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</si>
  <si>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</si>
  <si>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</si>
  <si>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</si>
  <si>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</si>
  <si>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</si>
  <si>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</si>
  <si>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</si>
  <si>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</si>
  <si>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</si>
  <si>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</si>
  <si>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</si>
  <si>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</si>
  <si>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</si>
  <si>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</si>
  <si>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</si>
  <si>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</si>
  <si>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</si>
  <si>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</si>
  <si>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</si>
  <si>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</si>
  <si>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</si>
  <si>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</si>
  <si>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</si>
  <si>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</si>
  <si>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</si>
  <si>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</si>
  <si>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</si>
  <si>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</si>
  <si>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</si>
  <si>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</si>
  <si>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</si>
  <si>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</si>
  <si>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</si>
  <si>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</si>
  <si>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</si>
  <si>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</si>
  <si>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</si>
  <si>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</si>
  <si>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</si>
  <si>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</si>
  <si>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</si>
  <si>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</si>
  <si>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</si>
  <si>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</si>
  <si>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</si>
  <si>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</si>
  <si>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</si>
  <si>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</si>
  <si>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</si>
  <si>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</si>
  <si>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</si>
  <si>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</si>
  <si>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</si>
  <si>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</si>
  <si>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</si>
  <si>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</si>
  <si>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</si>
  <si>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</si>
  <si>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</si>
  <si>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</si>
  <si>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</si>
  <si>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</si>
  <si>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</si>
  <si>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</si>
  <si>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</si>
  <si>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</si>
  <si>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</si>
  <si>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</si>
  <si>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</si>
  <si>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</si>
  <si>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</si>
  <si>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</si>
  <si>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</si>
  <si>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</si>
  <si>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</si>
  <si>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</si>
  <si>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</si>
  <si>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</si>
  <si>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</si>
  <si>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</si>
  <si>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</si>
  <si>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</si>
  <si>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</si>
  <si>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</si>
  <si>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</si>
  <si>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</si>
  <si>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</si>
  <si>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</si>
  <si>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</si>
  <si>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</si>
  <si>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</si>
  <si>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</si>
  <si>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</si>
  <si>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</si>
  <si>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</si>
  <si>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</si>
  <si>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</si>
  <si>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</si>
  <si>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</si>
  <si>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</si>
  <si>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</si>
  <si>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</si>
  <si>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</si>
  <si>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</si>
  <si>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>N</t>
    <phoneticPr fontId="3" type="noConversion"/>
  </si>
  <si>
    <t>현대섭</t>
    <phoneticPr fontId="3" type="noConversion"/>
  </si>
  <si>
    <t>윤지훈</t>
    <phoneticPr fontId="3" type="noConversion"/>
  </si>
  <si>
    <t>N</t>
    <phoneticPr fontId="3" type="noConversion"/>
  </si>
  <si>
    <t>N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</si>
  <si>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</si>
  <si>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</si>
  <si>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ENG-KSP</t>
    <phoneticPr fontId="3" type="noConversion"/>
  </si>
  <si>
    <t xml:space="preserve"> 20Ss/37k / 35s/36k  50s/26k </t>
    <phoneticPr fontId="3" type="noConversion"/>
  </si>
  <si>
    <t xml:space="preserve"> 20Ss/11k / 35s/12k  50s/13k </t>
    <phoneticPr fontId="3" type="noConversion"/>
  </si>
  <si>
    <t>1) (16:50-17:46) 망원경 멈춤, TCS 멈추고 망원경수동제어 장치로 망원경 세운후 관측.</t>
    <phoneticPr fontId="3" type="noConversion"/>
  </si>
  <si>
    <t>M_025610</t>
    <phoneticPr fontId="3" type="noConversion"/>
  </si>
  <si>
    <t>M_025609:K</t>
    <phoneticPr fontId="3" type="noConversion"/>
  </si>
  <si>
    <t>T_025712-025713</t>
    <phoneticPr fontId="3" type="noConversion"/>
  </si>
  <si>
    <t>1)(23:13)비로인해 관측중단 중 돔플랫 촬영</t>
    <phoneticPr fontId="3" type="noConversion"/>
  </si>
  <si>
    <t>2) (19:10-19:50) 망원경 멈춤, TCS 멈추고 망원경수동제어 장치로 망원경 세운후 관측. TCS X매니저 멈춰서 재실행.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</si>
</sst>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7" sqref="D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70" t="s">
        <v>0</v>
      </c>
      <c r="C2" s="17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71">
        <v>45795</v>
      </c>
      <c r="D3" s="172"/>
      <c r="E3" s="1"/>
      <c r="F3" s="1"/>
      <c r="G3" s="1"/>
      <c r="H3" s="1"/>
      <c r="I3" s="1"/>
      <c r="J3" s="1"/>
      <c r="K3" s="33" t="s">
        <v>2</v>
      </c>
      <c r="L3" s="173">
        <f>(P31-(P32+P33))/P31*100</f>
        <v>43.151693667157588</v>
      </c>
      <c r="M3" s="173"/>
      <c r="N3" s="33" t="s">
        <v>3</v>
      </c>
      <c r="O3" s="173">
        <f>(P31-P33)/P31*100</f>
        <v>88.217967599410898</v>
      </c>
      <c r="P3" s="173"/>
    </row>
    <row r="4" spans="1:16" ht="14.25" customHeight="1" x14ac:dyDescent="0.25">
      <c r="B4" s="21" t="s">
        <v>4</v>
      </c>
      <c r="C4" s="2" t="s">
        <v>185</v>
      </c>
      <c r="D4" s="3" t="s">
        <v>186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0" t="s">
        <v>6</v>
      </c>
      <c r="C7" s="17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96">
        <v>0.69166666666666676</v>
      </c>
      <c r="D9" s="202">
        <v>3</v>
      </c>
      <c r="E9" s="202">
        <v>15.3</v>
      </c>
      <c r="F9" s="202">
        <v>44</v>
      </c>
      <c r="G9" s="197" t="s">
        <v>184</v>
      </c>
      <c r="H9" s="202">
        <v>3.7</v>
      </c>
      <c r="I9" s="197">
        <v>66</v>
      </c>
      <c r="J9" s="112">
        <f>IF(L9, 1, 0) + IF(M9, 2, 0) + IF(N9, 4, 0) + IF(O9, 8, 0) + IF(P9, 16, 0)</f>
        <v>9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6" customFormat="1" ht="14.25" customHeight="1" x14ac:dyDescent="0.25">
      <c r="B10" s="77" t="s">
        <v>22</v>
      </c>
      <c r="C10" s="196">
        <v>0.9375</v>
      </c>
      <c r="D10" s="202">
        <v>2.2000000000000002</v>
      </c>
      <c r="E10" s="202">
        <v>13.2</v>
      </c>
      <c r="F10" s="202">
        <v>50</v>
      </c>
      <c r="G10" s="197" t="s">
        <v>187</v>
      </c>
      <c r="H10" s="202">
        <v>5.9</v>
      </c>
      <c r="I10" s="208"/>
      <c r="J10" s="112">
        <f>IF(L10, 1, 0) + IF(M10, 2, 0) + IF(N10, 4, 0) + IF(O10, 8, 0) + IF(P10, 16, 0)</f>
        <v>9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10">
        <v>0.10625</v>
      </c>
      <c r="D11" s="211"/>
      <c r="E11" s="211">
        <v>10.7</v>
      </c>
      <c r="F11" s="211">
        <v>57</v>
      </c>
      <c r="G11" s="197" t="s">
        <v>188</v>
      </c>
      <c r="H11" s="202">
        <v>6.3</v>
      </c>
      <c r="I11" s="212"/>
      <c r="J11" s="112">
        <f>IF(L11, 1, 0) + IF(M11, 2, 0) + IF(N11, 4, 0) + IF(O11, 8, 0) + IF(P11, 16, 0)</f>
        <v>9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23.414583333333333</v>
      </c>
      <c r="D12" s="12">
        <f>AVERAGE(D9:D11)</f>
        <v>2.6</v>
      </c>
      <c r="E12" s="12">
        <f>AVERAGE(E9:E11)</f>
        <v>13.066666666666668</v>
      </c>
      <c r="F12" s="13">
        <f>AVERAGE(F9:F11)</f>
        <v>50.333333333333336</v>
      </c>
      <c r="G12" s="14"/>
      <c r="H12" s="15">
        <f>AVERAGE(H9:H11)</f>
        <v>5.3000000000000007</v>
      </c>
      <c r="I12" s="16"/>
      <c r="J12" s="17">
        <f>AVERAGE(J9:J11)</f>
        <v>9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0" t="s">
        <v>25</v>
      </c>
      <c r="C14" s="17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95" t="s">
        <v>175</v>
      </c>
      <c r="D16" s="198" t="s">
        <v>180</v>
      </c>
      <c r="E16" s="197" t="s">
        <v>181</v>
      </c>
      <c r="F16" s="197" t="s">
        <v>191</v>
      </c>
      <c r="G16" s="197" t="s">
        <v>182</v>
      </c>
      <c r="H16" s="197" t="s">
        <v>183</v>
      </c>
      <c r="I16" s="94"/>
      <c r="J16" s="94"/>
      <c r="K16" s="94"/>
      <c r="L16" s="94"/>
      <c r="M16" s="94"/>
      <c r="N16" s="94"/>
      <c r="O16" s="94"/>
      <c r="P16" s="197" t="s">
        <v>178</v>
      </c>
    </row>
    <row r="17" spans="1:16" s="76" customFormat="1" ht="14.1" customHeight="1" x14ac:dyDescent="0.25">
      <c r="A17" s="32"/>
      <c r="B17" s="22" t="s">
        <v>41</v>
      </c>
      <c r="C17" s="196">
        <v>0.625</v>
      </c>
      <c r="D17" s="196">
        <v>0.62847222222222221</v>
      </c>
      <c r="E17" s="196">
        <v>0.69166666666666676</v>
      </c>
      <c r="F17" s="196">
        <v>0.7402777777777777</v>
      </c>
      <c r="G17" s="196">
        <v>0.83333333333333337</v>
      </c>
      <c r="H17" s="196">
        <v>0.97013888888888899</v>
      </c>
      <c r="I17" s="93"/>
      <c r="J17" s="93"/>
      <c r="K17" s="93"/>
      <c r="L17" s="93"/>
      <c r="M17" s="93"/>
      <c r="N17" s="93"/>
      <c r="O17" s="93"/>
      <c r="P17" s="196">
        <v>0.13194444444444445</v>
      </c>
    </row>
    <row r="18" spans="1:16" s="76" customFormat="1" ht="14.1" customHeight="1" x14ac:dyDescent="0.25">
      <c r="A18" s="32"/>
      <c r="B18" s="22" t="s">
        <v>42</v>
      </c>
      <c r="C18" s="197">
        <v>25568</v>
      </c>
      <c r="D18" s="197">
        <f>C18+1</f>
        <v>25569</v>
      </c>
      <c r="E18" s="197">
        <f>D19+1</f>
        <v>25580</v>
      </c>
      <c r="F18" s="197">
        <f>E19+1</f>
        <v>25591</v>
      </c>
      <c r="G18" s="197">
        <f>F19+1</f>
        <v>25625</v>
      </c>
      <c r="H18" s="197">
        <f>G19+1</f>
        <v>25714</v>
      </c>
      <c r="I18" s="94"/>
      <c r="J18" s="94"/>
      <c r="K18" s="93"/>
      <c r="L18" s="93"/>
      <c r="M18" s="93"/>
      <c r="N18" s="93"/>
      <c r="O18" s="93"/>
      <c r="P18" s="197">
        <f>MAX(C18:O19)+1</f>
        <v>25788</v>
      </c>
    </row>
    <row r="19" spans="1:16" s="76" customFormat="1" ht="14.1" customHeight="1" thickBot="1" x14ac:dyDescent="0.3">
      <c r="A19" s="32"/>
      <c r="B19" s="9" t="s">
        <v>43</v>
      </c>
      <c r="C19" s="81"/>
      <c r="D19" s="197">
        <v>25579</v>
      </c>
      <c r="E19" s="203">
        <v>25590</v>
      </c>
      <c r="F19" s="203">
        <v>25624</v>
      </c>
      <c r="G19" s="203">
        <v>25713</v>
      </c>
      <c r="H19" s="203">
        <v>25787</v>
      </c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11</v>
      </c>
      <c r="E20" s="86">
        <f t="shared" ref="E20:O20" si="0">IF(ISNUMBER(E18),E19-E18+1,"")</f>
        <v>11</v>
      </c>
      <c r="F20" s="86">
        <f t="shared" si="0"/>
        <v>34</v>
      </c>
      <c r="G20" s="86">
        <f t="shared" si="0"/>
        <v>89</v>
      </c>
      <c r="H20" s="86">
        <f t="shared" si="0"/>
        <v>74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6" t="s">
        <v>45</v>
      </c>
      <c r="C22" s="22" t="s">
        <v>21</v>
      </c>
      <c r="D22" s="22" t="s">
        <v>23</v>
      </c>
      <c r="E22" s="22" t="s">
        <v>46</v>
      </c>
      <c r="F22" s="177" t="s">
        <v>47</v>
      </c>
      <c r="G22" s="177"/>
      <c r="H22" s="177"/>
      <c r="I22" s="177"/>
      <c r="J22" s="22" t="s">
        <v>21</v>
      </c>
      <c r="K22" s="22" t="s">
        <v>23</v>
      </c>
      <c r="L22" s="22" t="s">
        <v>46</v>
      </c>
      <c r="M22" s="177" t="s">
        <v>47</v>
      </c>
      <c r="N22" s="177"/>
      <c r="O22" s="177"/>
      <c r="P22" s="177"/>
    </row>
    <row r="23" spans="1:16" ht="13.5" customHeight="1" x14ac:dyDescent="0.25">
      <c r="B23" s="176"/>
      <c r="C23" s="199">
        <v>25574</v>
      </c>
      <c r="D23" s="199">
        <v>25576</v>
      </c>
      <c r="E23" s="195" t="s">
        <v>179</v>
      </c>
      <c r="F23" s="200" t="s">
        <v>192</v>
      </c>
      <c r="G23" s="200"/>
      <c r="H23" s="200"/>
      <c r="I23" s="200"/>
      <c r="J23" s="113"/>
      <c r="K23" s="113"/>
      <c r="L23" s="197" t="s">
        <v>49</v>
      </c>
      <c r="M23" s="200" t="s">
        <v>189</v>
      </c>
      <c r="N23" s="200"/>
      <c r="O23" s="200"/>
      <c r="P23" s="200"/>
    </row>
    <row r="24" spans="1:16" ht="13.5" customHeight="1" x14ac:dyDescent="0.25">
      <c r="B24" s="176"/>
      <c r="C24" s="113"/>
      <c r="D24" s="113"/>
      <c r="E24" s="197" t="s">
        <v>176</v>
      </c>
      <c r="F24" s="200" t="s">
        <v>189</v>
      </c>
      <c r="G24" s="200"/>
      <c r="H24" s="200"/>
      <c r="I24" s="200"/>
      <c r="J24" s="113"/>
      <c r="K24" s="113"/>
      <c r="L24" s="197" t="s">
        <v>50</v>
      </c>
      <c r="M24" s="200" t="s">
        <v>189</v>
      </c>
      <c r="N24" s="200"/>
      <c r="O24" s="200"/>
      <c r="P24" s="200"/>
    </row>
    <row r="25" spans="1:16" ht="13.5" customHeight="1" x14ac:dyDescent="0.25">
      <c r="B25" s="176"/>
      <c r="C25" s="201">
        <v>25577</v>
      </c>
      <c r="D25" s="201">
        <v>25579</v>
      </c>
      <c r="E25" s="197" t="s">
        <v>50</v>
      </c>
      <c r="F25" s="200" t="s">
        <v>193</v>
      </c>
      <c r="G25" s="200"/>
      <c r="H25" s="200"/>
      <c r="I25" s="200"/>
      <c r="J25" s="113"/>
      <c r="K25" s="113"/>
      <c r="L25" s="197" t="s">
        <v>177</v>
      </c>
      <c r="M25" s="200" t="s">
        <v>189</v>
      </c>
      <c r="N25" s="200"/>
      <c r="O25" s="200"/>
      <c r="P25" s="200"/>
    </row>
    <row r="26" spans="1:16" ht="13.5" customHeight="1" x14ac:dyDescent="0.25">
      <c r="B26" s="176"/>
      <c r="C26" s="113"/>
      <c r="D26" s="113"/>
      <c r="E26" s="197" t="s">
        <v>49</v>
      </c>
      <c r="F26" s="200" t="s">
        <v>190</v>
      </c>
      <c r="G26" s="200"/>
      <c r="H26" s="200"/>
      <c r="I26" s="200"/>
      <c r="J26" s="113"/>
      <c r="K26" s="113"/>
      <c r="L26" s="197" t="s">
        <v>48</v>
      </c>
      <c r="M26" s="200" t="s">
        <v>189</v>
      </c>
      <c r="N26" s="200"/>
      <c r="O26" s="200"/>
      <c r="P26" s="200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70" t="s">
        <v>51</v>
      </c>
      <c r="C28" s="170"/>
      <c r="D28" s="17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89">
        <v>0.34652777777777777</v>
      </c>
      <c r="D30" s="105"/>
      <c r="E30" s="105"/>
      <c r="F30" s="105"/>
      <c r="G30" s="105"/>
      <c r="H30" s="105"/>
      <c r="I30" s="105"/>
      <c r="J30" s="105"/>
      <c r="K30" s="106"/>
      <c r="L30" s="105"/>
      <c r="M30" s="105"/>
      <c r="N30" s="105"/>
      <c r="O30" s="105">
        <v>0.10277777777777779</v>
      </c>
      <c r="P30" s="107">
        <f>SUM(C30:J30,L30:N30)</f>
        <v>0.34652777777777777</v>
      </c>
    </row>
    <row r="31" spans="1:16" ht="14.1" customHeight="1" x14ac:dyDescent="0.25">
      <c r="B31" s="23" t="s">
        <v>170</v>
      </c>
      <c r="C31" s="209">
        <v>0.34652777777777777</v>
      </c>
      <c r="D31" s="207">
        <v>0.10416666666666667</v>
      </c>
      <c r="E31" s="99"/>
      <c r="F31" s="99"/>
      <c r="G31" s="99"/>
      <c r="H31" s="99"/>
      <c r="I31" s="99"/>
      <c r="J31" s="99"/>
      <c r="K31" s="207">
        <v>2.0833333333333332E-2</v>
      </c>
      <c r="L31" s="99"/>
      <c r="M31" s="99"/>
      <c r="N31" s="99"/>
      <c r="O31" s="100"/>
      <c r="P31" s="107">
        <f>SUM(C31:N31)</f>
        <v>0.47152777777777777</v>
      </c>
    </row>
    <row r="32" spans="1:16" ht="14.1" customHeight="1" x14ac:dyDescent="0.25">
      <c r="B32" s="23" t="s">
        <v>66</v>
      </c>
      <c r="C32" s="109">
        <v>0.21249999999999999</v>
      </c>
      <c r="D32" s="101"/>
      <c r="E32" s="101"/>
      <c r="F32" s="101"/>
      <c r="G32" s="101"/>
      <c r="H32" s="101"/>
      <c r="I32" s="101"/>
      <c r="J32" s="101"/>
      <c r="K32" s="101"/>
      <c r="L32" s="110"/>
      <c r="M32" s="101"/>
      <c r="N32" s="101"/>
      <c r="O32" s="102"/>
      <c r="P32" s="107">
        <f>SUM(C32:N32)</f>
        <v>0.21249999999999999</v>
      </c>
    </row>
    <row r="33" spans="2:16" ht="14.1" customHeight="1" thickBot="1" x14ac:dyDescent="0.3">
      <c r="B33" s="23" t="s">
        <v>67</v>
      </c>
      <c r="C33" s="213">
        <v>6.9444444444444441E-3</v>
      </c>
      <c r="D33" s="111">
        <v>4.8611111111111112E-2</v>
      </c>
      <c r="E33" s="103"/>
      <c r="F33" s="103"/>
      <c r="G33" s="103"/>
      <c r="H33" s="103"/>
      <c r="I33" s="103"/>
      <c r="J33" s="103"/>
      <c r="K33" s="111"/>
      <c r="L33" s="103"/>
      <c r="M33" s="103"/>
      <c r="N33" s="103"/>
      <c r="O33" s="104"/>
      <c r="P33" s="108">
        <f>SUM(C33:N33)</f>
        <v>5.5555555555555552E-2</v>
      </c>
    </row>
    <row r="34" spans="2:16" ht="14.1" customHeight="1" x14ac:dyDescent="0.25">
      <c r="B34" s="70" t="s">
        <v>168</v>
      </c>
      <c r="C34" s="96">
        <f>C31-C32-C33</f>
        <v>0.12708333333333333</v>
      </c>
      <c r="D34" s="96">
        <f t="shared" ref="D34:P34" si="1">D31-D32-D33</f>
        <v>5.5555555555555559E-2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2.0833333333333332E-2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0.20347222222222219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66" t="s">
        <v>68</v>
      </c>
      <c r="C36" s="165" t="s">
        <v>196</v>
      </c>
      <c r="D36" s="165"/>
      <c r="E36" s="165" t="s">
        <v>195</v>
      </c>
      <c r="F36" s="165"/>
      <c r="G36" s="165" t="s">
        <v>197</v>
      </c>
      <c r="H36" s="165"/>
      <c r="I36" s="169"/>
      <c r="J36" s="169"/>
      <c r="K36" s="169"/>
      <c r="L36" s="169"/>
      <c r="M36" s="165"/>
      <c r="N36" s="165"/>
      <c r="O36" s="165"/>
      <c r="P36" s="165"/>
    </row>
    <row r="37" spans="2:16" ht="18" customHeight="1" x14ac:dyDescent="0.25">
      <c r="B37" s="167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</row>
    <row r="38" spans="2:16" ht="18" customHeight="1" x14ac:dyDescent="0.25">
      <c r="B38" s="167"/>
      <c r="C38" s="188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</row>
    <row r="39" spans="2:16" ht="18" customHeight="1" x14ac:dyDescent="0.25">
      <c r="B39" s="167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</row>
    <row r="40" spans="2:16" ht="18" customHeight="1" x14ac:dyDescent="0.25">
      <c r="B40" s="167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</row>
    <row r="41" spans="2:16" ht="18" customHeight="1" x14ac:dyDescent="0.25">
      <c r="B41" s="168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5" t="s">
        <v>69</v>
      </c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7"/>
    </row>
    <row r="44" spans="2:16" ht="14.1" customHeight="1" x14ac:dyDescent="0.25">
      <c r="B44" s="204" t="s">
        <v>198</v>
      </c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6"/>
    </row>
    <row r="45" spans="2:16" ht="14.1" customHeight="1" x14ac:dyDescent="0.25">
      <c r="B45" s="158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60"/>
    </row>
    <row r="46" spans="2:16" ht="14.1" customHeight="1" x14ac:dyDescent="0.25">
      <c r="B46" s="161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3"/>
    </row>
    <row r="47" spans="2:16" ht="14.1" customHeight="1" x14ac:dyDescent="0.25">
      <c r="B47" s="164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" customHeight="1" x14ac:dyDescent="0.25">
      <c r="B48" s="139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" customHeight="1" x14ac:dyDescent="0.2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" customHeight="1" x14ac:dyDescent="0.2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" customHeight="1" x14ac:dyDescent="0.2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" customHeight="1" thickBot="1" x14ac:dyDescent="0.3">
      <c r="B52" s="142"/>
      <c r="C52" s="143"/>
      <c r="D52" s="140"/>
      <c r="E52" s="140"/>
      <c r="F52" s="140"/>
      <c r="G52" s="143"/>
      <c r="H52" s="143"/>
      <c r="I52" s="143"/>
      <c r="J52" s="143"/>
      <c r="K52" s="143"/>
      <c r="L52" s="143"/>
      <c r="M52" s="143"/>
      <c r="N52" s="143"/>
      <c r="O52" s="143"/>
      <c r="P52" s="144"/>
    </row>
    <row r="53" spans="2:16" ht="14.1" customHeight="1" thickTop="1" thickBot="1" x14ac:dyDescent="0.3">
      <c r="B53" s="145" t="s">
        <v>167</v>
      </c>
      <c r="C53" s="146"/>
      <c r="D53" s="91"/>
      <c r="E53" s="91"/>
      <c r="F53" s="91"/>
      <c r="G53" s="149"/>
      <c r="H53" s="150"/>
      <c r="I53" s="150"/>
      <c r="J53" s="150"/>
      <c r="K53" s="150"/>
      <c r="L53" s="150"/>
      <c r="M53" s="150"/>
      <c r="N53" s="150"/>
      <c r="O53" s="150"/>
      <c r="P53" s="151"/>
    </row>
    <row r="54" spans="2:16" ht="14.1" customHeight="1" thickTop="1" thickBot="1" x14ac:dyDescent="0.3">
      <c r="B54" s="147" t="s">
        <v>166</v>
      </c>
      <c r="C54" s="148"/>
      <c r="D54" s="148"/>
      <c r="E54" s="148"/>
      <c r="F54" s="91">
        <v>1333</v>
      </c>
      <c r="G54" s="152"/>
      <c r="H54" s="153"/>
      <c r="I54" s="153"/>
      <c r="J54" s="153"/>
      <c r="K54" s="153"/>
      <c r="L54" s="153"/>
      <c r="M54" s="153"/>
      <c r="N54" s="153"/>
      <c r="O54" s="153"/>
      <c r="P54" s="154"/>
    </row>
    <row r="55" spans="2:16" ht="13.5" customHeight="1" thickTop="1" x14ac:dyDescent="0.25"/>
    <row r="56" spans="2:16" ht="17.25" customHeight="1" x14ac:dyDescent="0.25">
      <c r="B56" s="126" t="s">
        <v>70</v>
      </c>
      <c r="C56" s="12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27" t="s">
        <v>71</v>
      </c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9"/>
      <c r="N57" s="130" t="s">
        <v>72</v>
      </c>
      <c r="O57" s="128"/>
      <c r="P57" s="131"/>
    </row>
    <row r="58" spans="2:16" ht="17.100000000000001" customHeight="1" x14ac:dyDescent="0.25">
      <c r="B58" s="132" t="s">
        <v>73</v>
      </c>
      <c r="C58" s="133"/>
      <c r="D58" s="134"/>
      <c r="E58" s="132" t="s">
        <v>74</v>
      </c>
      <c r="F58" s="133"/>
      <c r="G58" s="134"/>
      <c r="H58" s="133" t="s">
        <v>75</v>
      </c>
      <c r="I58" s="133"/>
      <c r="J58" s="133"/>
      <c r="K58" s="135" t="s">
        <v>76</v>
      </c>
      <c r="L58" s="133"/>
      <c r="M58" s="136"/>
      <c r="N58" s="137"/>
      <c r="O58" s="133"/>
      <c r="P58" s="138"/>
    </row>
    <row r="59" spans="2:16" ht="20.100000000000001" customHeight="1" x14ac:dyDescent="0.25">
      <c r="B59" s="114" t="s">
        <v>77</v>
      </c>
      <c r="C59" s="115"/>
      <c r="D59" s="30" t="b">
        <v>1</v>
      </c>
      <c r="E59" s="114" t="s">
        <v>78</v>
      </c>
      <c r="F59" s="115"/>
      <c r="G59" s="30" t="b">
        <v>1</v>
      </c>
      <c r="H59" s="122" t="s">
        <v>79</v>
      </c>
      <c r="I59" s="115"/>
      <c r="J59" s="30" t="b">
        <v>1</v>
      </c>
      <c r="K59" s="122" t="s">
        <v>80</v>
      </c>
      <c r="L59" s="115"/>
      <c r="M59" s="30" t="b">
        <v>1</v>
      </c>
      <c r="N59" s="123" t="s">
        <v>81</v>
      </c>
      <c r="O59" s="115"/>
      <c r="P59" s="30" t="b">
        <v>1</v>
      </c>
    </row>
    <row r="60" spans="2:16" ht="20.100000000000001" customHeight="1" x14ac:dyDescent="0.25">
      <c r="B60" s="114" t="s">
        <v>82</v>
      </c>
      <c r="C60" s="115"/>
      <c r="D60" s="30" t="b">
        <v>1</v>
      </c>
      <c r="E60" s="114" t="s">
        <v>83</v>
      </c>
      <c r="F60" s="115"/>
      <c r="G60" s="30" t="b">
        <v>1</v>
      </c>
      <c r="H60" s="122" t="s">
        <v>84</v>
      </c>
      <c r="I60" s="115"/>
      <c r="J60" s="30" t="b">
        <v>1</v>
      </c>
      <c r="K60" s="122" t="s">
        <v>85</v>
      </c>
      <c r="L60" s="115"/>
      <c r="M60" s="30" t="b">
        <v>1</v>
      </c>
      <c r="N60" s="123" t="s">
        <v>86</v>
      </c>
      <c r="O60" s="115"/>
      <c r="P60" s="30" t="b">
        <v>1</v>
      </c>
    </row>
    <row r="61" spans="2:16" ht="20.100000000000001" customHeight="1" x14ac:dyDescent="0.25">
      <c r="B61" s="114" t="s">
        <v>87</v>
      </c>
      <c r="C61" s="115"/>
      <c r="D61" s="30" t="b">
        <v>1</v>
      </c>
      <c r="E61" s="114" t="s">
        <v>88</v>
      </c>
      <c r="F61" s="115"/>
      <c r="G61" s="30" t="b">
        <v>1</v>
      </c>
      <c r="H61" s="122" t="s">
        <v>89</v>
      </c>
      <c r="I61" s="115"/>
      <c r="J61" s="30" t="b">
        <v>1</v>
      </c>
      <c r="K61" s="122" t="s">
        <v>90</v>
      </c>
      <c r="L61" s="115"/>
      <c r="M61" s="30" t="b">
        <v>1</v>
      </c>
      <c r="N61" s="123" t="s">
        <v>91</v>
      </c>
      <c r="O61" s="115"/>
      <c r="P61" s="30" t="b">
        <v>1</v>
      </c>
    </row>
    <row r="62" spans="2:16" ht="20.100000000000001" customHeight="1" x14ac:dyDescent="0.25">
      <c r="B62" s="122" t="s">
        <v>89</v>
      </c>
      <c r="C62" s="115"/>
      <c r="D62" s="30" t="b">
        <v>1</v>
      </c>
      <c r="E62" s="114" t="s">
        <v>92</v>
      </c>
      <c r="F62" s="115"/>
      <c r="G62" s="30" t="b">
        <v>1</v>
      </c>
      <c r="H62" s="122" t="s">
        <v>93</v>
      </c>
      <c r="I62" s="115"/>
      <c r="J62" s="30" t="b">
        <v>0</v>
      </c>
      <c r="K62" s="122" t="s">
        <v>94</v>
      </c>
      <c r="L62" s="115"/>
      <c r="M62" s="30" t="b">
        <v>1</v>
      </c>
      <c r="N62" s="123" t="s">
        <v>84</v>
      </c>
      <c r="O62" s="115"/>
      <c r="P62" s="30" t="b">
        <v>1</v>
      </c>
    </row>
    <row r="63" spans="2:16" ht="20.100000000000001" customHeight="1" x14ac:dyDescent="0.25">
      <c r="B63" s="122" t="s">
        <v>95</v>
      </c>
      <c r="C63" s="115"/>
      <c r="D63" s="30" t="b">
        <v>1</v>
      </c>
      <c r="E63" s="114" t="s">
        <v>96</v>
      </c>
      <c r="F63" s="115"/>
      <c r="G63" s="30" t="b">
        <v>1</v>
      </c>
      <c r="H63" s="35"/>
      <c r="I63" s="36"/>
      <c r="J63" s="37"/>
      <c r="K63" s="122" t="s">
        <v>97</v>
      </c>
      <c r="L63" s="115"/>
      <c r="M63" s="30" t="b">
        <v>1</v>
      </c>
      <c r="N63" s="123" t="s">
        <v>165</v>
      </c>
      <c r="O63" s="115"/>
      <c r="P63" s="30" t="b">
        <v>1</v>
      </c>
    </row>
    <row r="64" spans="2:16" ht="20.100000000000001" customHeight="1" x14ac:dyDescent="0.25">
      <c r="B64" s="122" t="s">
        <v>98</v>
      </c>
      <c r="C64" s="115"/>
      <c r="D64" s="30" t="b">
        <v>0</v>
      </c>
      <c r="E64" s="114" t="s">
        <v>99</v>
      </c>
      <c r="F64" s="115"/>
      <c r="G64" s="30" t="b">
        <v>1</v>
      </c>
      <c r="H64" s="38"/>
      <c r="I64" s="39"/>
      <c r="J64" s="40"/>
      <c r="K64" s="124" t="s">
        <v>100</v>
      </c>
      <c r="L64" s="125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14" t="s">
        <v>163</v>
      </c>
      <c r="F65" s="115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16" t="s">
        <v>106</v>
      </c>
      <c r="C69" s="116"/>
      <c r="D69" s="48"/>
      <c r="E69" s="48"/>
      <c r="F69" s="118" t="s">
        <v>107</v>
      </c>
      <c r="G69" s="120" t="s">
        <v>108</v>
      </c>
      <c r="H69" s="48"/>
      <c r="I69" s="116" t="s">
        <v>109</v>
      </c>
      <c r="J69" s="116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17"/>
      <c r="C70" s="117"/>
      <c r="D70" s="52"/>
      <c r="E70" s="53"/>
      <c r="F70" s="119"/>
      <c r="G70" s="121"/>
      <c r="H70" s="54"/>
      <c r="I70" s="117"/>
      <c r="J70" s="117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89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190">
        <v>-154.19999999999999</v>
      </c>
      <c r="D72" s="190">
        <v>-154.9</v>
      </c>
      <c r="E72" s="74" t="s">
        <v>119</v>
      </c>
      <c r="F72" s="190">
        <v>20.3</v>
      </c>
      <c r="G72" s="190">
        <v>19.7</v>
      </c>
      <c r="H72" s="82"/>
      <c r="I72" s="63" t="s">
        <v>120</v>
      </c>
      <c r="J72" s="31">
        <v>0</v>
      </c>
      <c r="K72" s="64" t="s">
        <v>174</v>
      </c>
      <c r="L72" s="31">
        <v>2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190">
        <v>-133.69999999999999</v>
      </c>
      <c r="D73" s="190">
        <v>-133.69999999999999</v>
      </c>
      <c r="E73" s="75" t="s">
        <v>123</v>
      </c>
      <c r="F73" s="192">
        <v>36</v>
      </c>
      <c r="G73" s="192">
        <v>35.700000000000003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1</v>
      </c>
      <c r="Q73" s="69">
        <v>1</v>
      </c>
    </row>
    <row r="74" spans="2:17" ht="20.100000000000001" customHeight="1" x14ac:dyDescent="0.25">
      <c r="B74" s="66" t="s">
        <v>127</v>
      </c>
      <c r="C74" s="190">
        <v>-210.5</v>
      </c>
      <c r="D74" s="190">
        <v>-211.1</v>
      </c>
      <c r="E74" s="75" t="s">
        <v>128</v>
      </c>
      <c r="F74" s="193">
        <v>20</v>
      </c>
      <c r="G74" s="193">
        <v>20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190">
        <v>-112.4</v>
      </c>
      <c r="D75" s="190">
        <v>-113</v>
      </c>
      <c r="E75" s="75" t="s">
        <v>133</v>
      </c>
      <c r="F75" s="193">
        <v>40</v>
      </c>
      <c r="G75" s="193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190">
        <v>24.7</v>
      </c>
      <c r="D76" s="190">
        <v>24.3</v>
      </c>
      <c r="E76" s="75" t="s">
        <v>138</v>
      </c>
      <c r="F76" s="193">
        <v>10</v>
      </c>
      <c r="G76" s="193">
        <v>10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190">
        <v>29.3</v>
      </c>
      <c r="D77" s="190">
        <v>28.6</v>
      </c>
      <c r="E77" s="75" t="s">
        <v>143</v>
      </c>
      <c r="F77" s="193">
        <v>150</v>
      </c>
      <c r="G77" s="193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190">
        <v>21.5</v>
      </c>
      <c r="D78" s="190">
        <v>21.2</v>
      </c>
      <c r="E78" s="75" t="s">
        <v>148</v>
      </c>
      <c r="F78" s="194"/>
      <c r="G78" s="194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190">
        <v>22.2</v>
      </c>
      <c r="D79" s="190">
        <v>21.9</v>
      </c>
      <c r="E79" s="74" t="s">
        <v>153</v>
      </c>
      <c r="F79" s="190">
        <v>18.3</v>
      </c>
      <c r="G79" s="190">
        <v>13.5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191">
        <v>3.7299999999999999E-5</v>
      </c>
      <c r="D80" s="191">
        <v>3.6999999999999998E-5</v>
      </c>
      <c r="E80" s="75" t="s">
        <v>158</v>
      </c>
      <c r="F80" s="192">
        <v>37.4</v>
      </c>
      <c r="G80" s="192">
        <v>52.8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74" t="s">
        <v>162</v>
      </c>
      <c r="C84" s="174"/>
    </row>
    <row r="85" spans="2:16" ht="15" customHeight="1" x14ac:dyDescent="0.25">
      <c r="B85" s="204" t="s">
        <v>194</v>
      </c>
      <c r="C85" s="205"/>
      <c r="D85" s="205"/>
      <c r="E85" s="205"/>
      <c r="F85" s="205"/>
      <c r="G85" s="205"/>
      <c r="H85" s="205"/>
      <c r="I85" s="205"/>
      <c r="J85" s="205"/>
      <c r="K85" s="205"/>
      <c r="L85" s="205"/>
      <c r="M85" s="205"/>
      <c r="N85" s="205"/>
      <c r="O85" s="205"/>
      <c r="P85" s="206"/>
    </row>
    <row r="86" spans="2:16" ht="15" customHeight="1" x14ac:dyDescent="0.25">
      <c r="B86" s="175" t="s">
        <v>199</v>
      </c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3"/>
    </row>
    <row r="87" spans="2:16" ht="15" customHeight="1" x14ac:dyDescent="0.25">
      <c r="B87" s="184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6"/>
    </row>
    <row r="88" spans="2:16" ht="15" customHeight="1" x14ac:dyDescent="0.25">
      <c r="B88" s="184"/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6"/>
    </row>
    <row r="89" spans="2:16" ht="15" customHeight="1" x14ac:dyDescent="0.25">
      <c r="B89" s="187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80"/>
    </row>
    <row r="90" spans="2:16" ht="15" customHeight="1" x14ac:dyDescent="0.25">
      <c r="B90" s="184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6"/>
    </row>
    <row r="91" spans="2:16" ht="15" customHeight="1" x14ac:dyDescent="0.25">
      <c r="B91" s="184"/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6"/>
    </row>
    <row r="92" spans="2:16" ht="15" customHeight="1" x14ac:dyDescent="0.25">
      <c r="B92" s="178"/>
      <c r="C92" s="179"/>
      <c r="D92" s="179"/>
      <c r="E92" s="179"/>
      <c r="F92" s="179"/>
      <c r="G92" s="179"/>
      <c r="H92" s="179"/>
      <c r="I92" s="179"/>
      <c r="J92" s="179"/>
      <c r="K92" s="179"/>
      <c r="L92" s="179"/>
      <c r="M92" s="179"/>
      <c r="N92" s="179"/>
      <c r="O92" s="179"/>
      <c r="P92" s="180"/>
    </row>
    <row r="93" spans="2:16" ht="15" customHeight="1" x14ac:dyDescent="0.25">
      <c r="B93" s="178"/>
      <c r="C93" s="179"/>
      <c r="D93" s="179"/>
      <c r="E93" s="179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80"/>
    </row>
    <row r="94" spans="2:16" ht="15" customHeight="1" x14ac:dyDescent="0.25">
      <c r="B94" s="178"/>
      <c r="C94" s="179"/>
      <c r="D94" s="179"/>
      <c r="E94" s="179"/>
      <c r="F94" s="179"/>
      <c r="G94" s="179"/>
      <c r="H94" s="179"/>
      <c r="I94" s="179"/>
      <c r="J94" s="179"/>
      <c r="K94" s="179"/>
      <c r="L94" s="179"/>
      <c r="M94" s="179"/>
      <c r="N94" s="179"/>
      <c r="O94" s="179"/>
      <c r="P94" s="180"/>
    </row>
    <row r="95" spans="2:16" ht="15" customHeight="1" x14ac:dyDescent="0.25">
      <c r="B95" s="178"/>
      <c r="C95" s="179"/>
      <c r="D95" s="179"/>
      <c r="E95" s="179"/>
      <c r="F95" s="179"/>
      <c r="G95" s="179"/>
      <c r="H95" s="179"/>
      <c r="I95" s="179"/>
      <c r="J95" s="179"/>
      <c r="K95" s="179"/>
      <c r="L95" s="179"/>
      <c r="M95" s="179"/>
      <c r="N95" s="179"/>
      <c r="O95" s="179"/>
      <c r="P95" s="180"/>
    </row>
    <row r="96" spans="2:16" ht="15" customHeight="1" x14ac:dyDescent="0.25">
      <c r="B96" s="178"/>
      <c r="C96" s="179"/>
      <c r="D96" s="179"/>
      <c r="E96" s="179"/>
      <c r="F96" s="179"/>
      <c r="G96" s="179"/>
      <c r="H96" s="179"/>
      <c r="I96" s="179"/>
      <c r="J96" s="179"/>
      <c r="K96" s="179"/>
      <c r="L96" s="179"/>
      <c r="M96" s="179"/>
      <c r="N96" s="179"/>
      <c r="O96" s="179"/>
      <c r="P96" s="180"/>
    </row>
    <row r="97" spans="2:16" ht="15" customHeight="1" x14ac:dyDescent="0.25">
      <c r="B97" s="178"/>
      <c r="C97" s="179"/>
      <c r="D97" s="179"/>
      <c r="E97" s="179"/>
      <c r="F97" s="179"/>
      <c r="G97" s="179"/>
      <c r="H97" s="179"/>
      <c r="I97" s="179"/>
      <c r="J97" s="179"/>
      <c r="K97" s="179"/>
      <c r="L97" s="179"/>
      <c r="M97" s="179"/>
      <c r="N97" s="179"/>
      <c r="O97" s="179"/>
      <c r="P97" s="180"/>
    </row>
    <row r="98" spans="2:16" ht="15" customHeight="1" x14ac:dyDescent="0.25">
      <c r="B98" s="178"/>
      <c r="C98" s="179"/>
      <c r="D98" s="179"/>
      <c r="E98" s="179"/>
      <c r="F98" s="179"/>
      <c r="G98" s="179"/>
      <c r="H98" s="179"/>
      <c r="I98" s="179"/>
      <c r="J98" s="179"/>
      <c r="K98" s="179"/>
      <c r="L98" s="179"/>
      <c r="M98" s="179"/>
      <c r="N98" s="179"/>
      <c r="O98" s="179"/>
      <c r="P98" s="180"/>
    </row>
    <row r="99" spans="2:16" ht="15" customHeight="1" x14ac:dyDescent="0.25">
      <c r="B99" s="181"/>
      <c r="C99" s="182"/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2025-05-19T03:27:32Z</dcterms:modified>
</cp:coreProperties>
</file>