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D26" i="1" l="1"/>
  <c r="D24" i="1"/>
  <c r="H18" i="1" l="1"/>
  <c r="G18" i="1"/>
  <c r="F18" i="1"/>
  <c r="E18" i="1"/>
  <c r="D18" i="1" l="1"/>
  <c r="C24" i="1" s="1"/>
  <c r="C26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<sst xmlns="http://schemas.openxmlformats.org/spreadsheetml/2006/main" count="215" uniqueCount="200">
  <si>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</si>
  <si>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</si>
  <si>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</si>
  <si>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</si>
  <si>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</si>
  <si>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</si>
  <si>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</si>
  <si>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</si>
  <si>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</si>
  <si>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</si>
  <si>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</si>
  <si>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</si>
  <si>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</si>
  <si>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</si>
  <si>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</si>
  <si>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</si>
  <si>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</si>
  <si>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</si>
  <si>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</si>
  <si>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</si>
  <si>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</si>
  <si>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</si>
  <si>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</si>
  <si>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</si>
  <si>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</si>
  <si>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</si>
  <si>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</si>
  <si>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</si>
  <si>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</si>
  <si>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</si>
  <si>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</si>
  <si>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</si>
  <si>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</si>
  <si>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</si>
  <si>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</si>
  <si>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</si>
  <si>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</si>
  <si>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</si>
  <si>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</si>
  <si>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</si>
  <si>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</si>
  <si>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</si>
  <si>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</si>
  <si>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</si>
  <si>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</si>
  <si>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</si>
  <si>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</si>
  <si>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</si>
  <si>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</si>
  <si>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</si>
  <si>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</si>
  <si>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</si>
  <si>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</si>
  <si>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</si>
  <si>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</si>
  <si>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</si>
  <si>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</si>
  <si>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</si>
  <si>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</si>
  <si>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</si>
  <si>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</si>
  <si>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</si>
  <si>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</si>
  <si>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</si>
  <si>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</si>
  <si>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</si>
  <si>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</si>
  <si>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</si>
  <si>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</si>
  <si>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</si>
  <si>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</si>
  <si>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</si>
  <si>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</si>
  <si>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</si>
  <si>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</si>
  <si>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</si>
  <si>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</si>
  <si>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</si>
  <si>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</si>
  <si>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</si>
  <si>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</si>
  <si>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</si>
  <si>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</si>
  <si>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</si>
  <si>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</si>
  <si>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</si>
  <si>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</si>
  <si>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</si>
  <si>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</si>
  <si>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</si>
  <si>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</si>
  <si>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</si>
  <si>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</si>
  <si>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</si>
  <si>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</si>
  <si>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</si>
  <si>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</si>
  <si>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</si>
  <si>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</si>
  <si>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</si>
  <si>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</si>
  <si>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</si>
  <si>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</si>
  <si>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</si>
  <si>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</si>
  <si>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</si>
  <si>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</si>
  <si>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</si>
  <si>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</si>
  <si>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</si>
  <si>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</si>
  <si>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</si>
  <si>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</si>
  <si>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</si>
  <si>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</si>
  <si>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</si>
  <si>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</si>
  <si>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</si>
  <si>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</si>
  <si>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</si>
  <si>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</si>
  <si>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</si>
  <si>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</si>
  <si>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</si>
  <si>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</si>
  <si>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</si>
  <si>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</si>
  <si>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</si>
  <si>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</si>
  <si>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</si>
  <si>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</si>
  <si>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</si>
  <si>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</si>
  <si>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</si>
  <si>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</si>
  <si>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</si>
  <si>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</si>
  <si>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</si>
  <si>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</si>
  <si>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</si>
  <si>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</si>
  <si>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</si>
  <si>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</si>
  <si>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</si>
  <si>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</si>
  <si>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</si>
  <si>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</si>
  <si>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</si>
  <si>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</si>
  <si>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</si>
  <si>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</si>
  <si>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</si>
  <si>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</si>
  <si>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</si>
  <si>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</si>
  <si>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</si>
  <si>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</si>
  <si>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</si>
  <si>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</si>
  <si>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</si>
  <si>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</si>
  <si>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</si>
  <si>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</si>
  <si>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</si>
  <si>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</si>
  <si>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</si>
  <si>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</si>
  <si>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</si>
  <si>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</si>
  <si>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</si>
  <si>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</si>
  <si>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</si>
  <si>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</si>
  <si>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</si>
  <si>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</si>
  <si>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</si>
  <si>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</si>
  <si>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</si>
  <si>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</si>
  <si>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</si>
  <si>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</si>
  <si>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</si>
  <si>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</si>
  <si>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</si>
  <si>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</si>
  <si>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</si>
  <si>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</si>
  <si>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1) 방풍막 분리( Shutter값이 TCS값에 Sync 되지 않음)</t>
    <phoneticPr fontId="3" type="noConversion"/>
  </si>
  <si>
    <t>현대섭</t>
    <phoneticPr fontId="3" type="noConversion"/>
  </si>
  <si>
    <t>윤지훈</t>
    <phoneticPr fontId="3" type="noConversion"/>
  </si>
  <si>
    <t>20s/20k 35s/21k 50s/20k</t>
    <phoneticPr fontId="3" type="noConversion"/>
  </si>
  <si>
    <t xml:space="preserve"> 20s/17k 35s/21k 50s/19k </t>
    <phoneticPr fontId="3" type="noConversion"/>
  </si>
  <si>
    <t>KSP</t>
    <phoneticPr fontId="3" type="noConversion"/>
  </si>
  <si>
    <t>L_024367-024370</t>
    <phoneticPr fontId="3" type="noConversion"/>
  </si>
  <si>
    <t>M_024410_024411:M</t>
    <phoneticPr fontId="3" type="noConversion"/>
  </si>
  <si>
    <t>N</t>
    <phoneticPr fontId="3" type="noConversion"/>
  </si>
  <si>
    <t>1) 달의 영향으로 BLG 11, 12, 14, 15 삭제후 관측, 16, 17, 18, 19, 51, 52 추가삭제</t>
    <phoneticPr fontId="3" type="noConversion"/>
  </si>
  <si>
    <t>N</t>
    <phoneticPr fontId="3" type="noConversion"/>
  </si>
  <si>
    <t xml:space="preserve"> 60s/24k 45s/24k 30s/21k</t>
    <phoneticPr fontId="3" type="noConversion"/>
  </si>
  <si>
    <t xml:space="preserve"> 60s/61k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</si>
</sst>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3" sqref="J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4" t="s">
        <v>0</v>
      </c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5">
        <v>45791</v>
      </c>
      <c r="D3" s="146"/>
      <c r="E3" s="1"/>
      <c r="F3" s="1"/>
      <c r="G3" s="1"/>
      <c r="H3" s="1"/>
      <c r="I3" s="1"/>
      <c r="J3" s="1"/>
      <c r="K3" s="33" t="s">
        <v>2</v>
      </c>
      <c r="L3" s="147">
        <f>(P31-(P32+P33))/P31*100</f>
        <v>100</v>
      </c>
      <c r="M3" s="147"/>
      <c r="N3" s="33" t="s">
        <v>3</v>
      </c>
      <c r="O3" s="147">
        <f>(P31-P33)/P31*100</f>
        <v>100</v>
      </c>
      <c r="P3" s="147"/>
    </row>
    <row r="4" spans="1:16" ht="14.25" customHeight="1" x14ac:dyDescent="0.25">
      <c r="B4" s="21" t="s">
        <v>4</v>
      </c>
      <c r="C4" s="2" t="s">
        <v>188</v>
      </c>
      <c r="D4" s="3" t="s">
        <v>189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4" t="s">
        <v>6</v>
      </c>
      <c r="C7" s="1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24">
        <v>0.71875</v>
      </c>
      <c r="D9" s="127">
        <v>1.5</v>
      </c>
      <c r="E9" s="127">
        <v>13.2</v>
      </c>
      <c r="F9" s="127">
        <v>45</v>
      </c>
      <c r="G9" s="112" t="s">
        <v>186</v>
      </c>
      <c r="H9" s="127">
        <v>1.2</v>
      </c>
      <c r="I9" s="112">
        <v>95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4">
        <v>0.9375</v>
      </c>
      <c r="D10" s="127">
        <v>1.4</v>
      </c>
      <c r="E10" s="127">
        <v>11.8</v>
      </c>
      <c r="F10" s="127">
        <v>51</v>
      </c>
      <c r="G10" s="112" t="s">
        <v>195</v>
      </c>
      <c r="H10" s="127">
        <v>4.0999999999999996</v>
      </c>
      <c r="I10" s="219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0.17361111111111113</v>
      </c>
      <c r="D11" s="126">
        <v>1.9</v>
      </c>
      <c r="E11" s="126">
        <v>10.7</v>
      </c>
      <c r="F11" s="126">
        <v>56</v>
      </c>
      <c r="G11" s="112" t="s">
        <v>197</v>
      </c>
      <c r="H11" s="127">
        <v>2.8</v>
      </c>
      <c r="I11" s="128"/>
      <c r="J11" s="12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23.454861111111111</v>
      </c>
      <c r="D12" s="12">
        <f>AVERAGE(D9:D11)</f>
        <v>1.5999999999999999</v>
      </c>
      <c r="E12" s="12">
        <f>AVERAGE(E9:E11)</f>
        <v>11.9</v>
      </c>
      <c r="F12" s="13">
        <f>AVERAGE(F9:F11)</f>
        <v>50.666666666666664</v>
      </c>
      <c r="G12" s="14"/>
      <c r="H12" s="15">
        <f>AVERAGE(H9:H11)</f>
        <v>2.6999999999999997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4" t="s">
        <v>25</v>
      </c>
      <c r="C14" s="1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217" t="s">
        <v>182</v>
      </c>
      <c r="E16" s="112" t="s">
        <v>183</v>
      </c>
      <c r="F16" s="112" t="s">
        <v>192</v>
      </c>
      <c r="G16" s="112" t="s">
        <v>184</v>
      </c>
      <c r="H16" s="112" t="s">
        <v>185</v>
      </c>
      <c r="I16" s="99"/>
      <c r="J16" s="99"/>
      <c r="K16" s="99"/>
      <c r="L16" s="99"/>
      <c r="M16" s="99"/>
      <c r="N16" s="99"/>
      <c r="O16" s="99"/>
      <c r="P16" s="112" t="s">
        <v>180</v>
      </c>
    </row>
    <row r="17" spans="1:16" s="76" customFormat="1" ht="14.1" customHeight="1" x14ac:dyDescent="0.25">
      <c r="A17" s="32"/>
      <c r="B17" s="22" t="s">
        <v>41</v>
      </c>
      <c r="C17" s="124">
        <v>0.66180555555555554</v>
      </c>
      <c r="D17" s="124">
        <v>0.66527777777777775</v>
      </c>
      <c r="E17" s="124">
        <v>0.69652777777777775</v>
      </c>
      <c r="F17" s="124">
        <v>0.72083333333333333</v>
      </c>
      <c r="G17" s="124">
        <v>0.84375</v>
      </c>
      <c r="H17" s="124">
        <v>0.19097222222222221</v>
      </c>
      <c r="I17" s="98"/>
      <c r="J17" s="98"/>
      <c r="K17" s="98"/>
      <c r="L17" s="98"/>
      <c r="M17" s="98"/>
      <c r="N17" s="98"/>
      <c r="O17" s="98"/>
      <c r="P17" s="124">
        <v>0.20347222222222219</v>
      </c>
    </row>
    <row r="18" spans="1:16" s="76" customFormat="1" ht="14.1" customHeight="1" x14ac:dyDescent="0.25">
      <c r="A18" s="32"/>
      <c r="B18" s="22" t="s">
        <v>42</v>
      </c>
      <c r="C18" s="112">
        <v>24261</v>
      </c>
      <c r="D18" s="112">
        <f>C18+1</f>
        <v>24262</v>
      </c>
      <c r="E18" s="112">
        <f>D19+1</f>
        <v>24273</v>
      </c>
      <c r="F18" s="112">
        <f>E19+1</f>
        <v>24288</v>
      </c>
      <c r="G18" s="112">
        <f>F19+1</f>
        <v>24367</v>
      </c>
      <c r="H18" s="112">
        <f>G19+1</f>
        <v>24592</v>
      </c>
      <c r="I18" s="99"/>
      <c r="J18" s="99"/>
      <c r="K18" s="98"/>
      <c r="L18" s="98"/>
      <c r="M18" s="98"/>
      <c r="N18" s="98"/>
      <c r="O18" s="98"/>
      <c r="P18" s="112">
        <f>MAX(C18:O19)+1</f>
        <v>24601</v>
      </c>
    </row>
    <row r="19" spans="1:16" s="76" customFormat="1" ht="14.1" customHeight="1" thickBot="1" x14ac:dyDescent="0.3">
      <c r="A19" s="32"/>
      <c r="B19" s="9" t="s">
        <v>43</v>
      </c>
      <c r="C19" s="81"/>
      <c r="D19" s="112">
        <v>24272</v>
      </c>
      <c r="E19" s="123">
        <v>24287</v>
      </c>
      <c r="F19" s="123">
        <v>24366</v>
      </c>
      <c r="G19" s="123">
        <v>24591</v>
      </c>
      <c r="H19" s="123">
        <v>24600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15</v>
      </c>
      <c r="F20" s="86">
        <f t="shared" si="0"/>
        <v>79</v>
      </c>
      <c r="G20" s="86">
        <f t="shared" si="0"/>
        <v>225</v>
      </c>
      <c r="H20" s="86">
        <f t="shared" si="0"/>
        <v>9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6" t="s">
        <v>45</v>
      </c>
      <c r="C22" s="22" t="s">
        <v>21</v>
      </c>
      <c r="D22" s="22" t="s">
        <v>23</v>
      </c>
      <c r="E22" s="22" t="s">
        <v>46</v>
      </c>
      <c r="F22" s="157" t="s">
        <v>47</v>
      </c>
      <c r="G22" s="157"/>
      <c r="H22" s="157"/>
      <c r="I22" s="157"/>
      <c r="J22" s="22" t="s">
        <v>21</v>
      </c>
      <c r="K22" s="22" t="s">
        <v>23</v>
      </c>
      <c r="L22" s="22" t="s">
        <v>46</v>
      </c>
      <c r="M22" s="157" t="s">
        <v>47</v>
      </c>
      <c r="N22" s="157"/>
      <c r="O22" s="157"/>
      <c r="P22" s="157"/>
    </row>
    <row r="23" spans="1:16" ht="13.5" customHeight="1" x14ac:dyDescent="0.25">
      <c r="B23" s="156"/>
      <c r="C23" s="116"/>
      <c r="D23" s="116"/>
      <c r="E23" s="111" t="s">
        <v>181</v>
      </c>
      <c r="F23" s="155" t="s">
        <v>179</v>
      </c>
      <c r="G23" s="155"/>
      <c r="H23" s="155"/>
      <c r="I23" s="155"/>
      <c r="J23" s="117">
        <v>24592</v>
      </c>
      <c r="K23" s="117">
        <f>J23+2</f>
        <v>24594</v>
      </c>
      <c r="L23" s="112" t="s">
        <v>49</v>
      </c>
      <c r="M23" s="155" t="s">
        <v>198</v>
      </c>
      <c r="N23" s="155"/>
      <c r="O23" s="155"/>
      <c r="P23" s="155"/>
    </row>
    <row r="24" spans="1:16" ht="13.5" customHeight="1" x14ac:dyDescent="0.25">
      <c r="B24" s="156"/>
      <c r="C24" s="116">
        <f>D18+5</f>
        <v>24267</v>
      </c>
      <c r="D24" s="116">
        <f>C24+2</f>
        <v>24269</v>
      </c>
      <c r="E24" s="112" t="s">
        <v>176</v>
      </c>
      <c r="F24" s="155" t="s">
        <v>190</v>
      </c>
      <c r="G24" s="155"/>
      <c r="H24" s="155"/>
      <c r="I24" s="155"/>
      <c r="J24" s="117">
        <v>24595</v>
      </c>
      <c r="K24" s="117"/>
      <c r="L24" s="112" t="s">
        <v>50</v>
      </c>
      <c r="M24" s="155" t="s">
        <v>199</v>
      </c>
      <c r="N24" s="155"/>
      <c r="O24" s="155"/>
      <c r="P24" s="155"/>
    </row>
    <row r="25" spans="1:16" ht="13.5" customHeight="1" x14ac:dyDescent="0.25">
      <c r="B25" s="156"/>
      <c r="C25" s="117"/>
      <c r="D25" s="117"/>
      <c r="E25" s="112" t="s">
        <v>50</v>
      </c>
      <c r="F25" s="155" t="s">
        <v>179</v>
      </c>
      <c r="G25" s="155"/>
      <c r="H25" s="155"/>
      <c r="I25" s="155"/>
      <c r="J25" s="117"/>
      <c r="K25" s="117"/>
      <c r="L25" s="112" t="s">
        <v>177</v>
      </c>
      <c r="M25" s="155" t="s">
        <v>179</v>
      </c>
      <c r="N25" s="155"/>
      <c r="O25" s="155"/>
      <c r="P25" s="155"/>
    </row>
    <row r="26" spans="1:16" ht="13.5" customHeight="1" x14ac:dyDescent="0.25">
      <c r="B26" s="156"/>
      <c r="C26" s="117">
        <f>D24+1</f>
        <v>24270</v>
      </c>
      <c r="D26" s="117">
        <f>C26+2</f>
        <v>24272</v>
      </c>
      <c r="E26" s="112" t="s">
        <v>49</v>
      </c>
      <c r="F26" s="155" t="s">
        <v>191</v>
      </c>
      <c r="G26" s="155"/>
      <c r="H26" s="155"/>
      <c r="I26" s="155"/>
      <c r="J26" s="117"/>
      <c r="K26" s="117"/>
      <c r="L26" s="112" t="s">
        <v>48</v>
      </c>
      <c r="M26" s="155" t="s">
        <v>179</v>
      </c>
      <c r="N26" s="155"/>
      <c r="O26" s="155"/>
      <c r="P26" s="155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4" t="s">
        <v>51</v>
      </c>
      <c r="C28" s="144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3">
        <v>0.3347222222222222</v>
      </c>
      <c r="D30" s="114">
        <v>0.1125</v>
      </c>
      <c r="E30" s="114"/>
      <c r="F30" s="114"/>
      <c r="G30" s="114"/>
      <c r="H30" s="114"/>
      <c r="I30" s="114"/>
      <c r="J30" s="114"/>
      <c r="K30" s="115"/>
      <c r="L30" s="114"/>
      <c r="M30" s="114"/>
      <c r="N30" s="114"/>
      <c r="O30" s="114"/>
      <c r="P30" s="118">
        <f>SUM(C30:J30,L30:N30)</f>
        <v>0.44722222222222219</v>
      </c>
    </row>
    <row r="31" spans="1:16" ht="14.1" customHeight="1" x14ac:dyDescent="0.25">
      <c r="B31" s="23" t="s">
        <v>170</v>
      </c>
      <c r="C31" s="220">
        <v>0.34722222222222227</v>
      </c>
      <c r="D31" s="218">
        <v>0.12291666666666667</v>
      </c>
      <c r="E31" s="104"/>
      <c r="F31" s="104"/>
      <c r="G31" s="104"/>
      <c r="H31" s="104"/>
      <c r="I31" s="104"/>
      <c r="J31" s="104"/>
      <c r="K31" s="218">
        <v>2.1527777777777781E-2</v>
      </c>
      <c r="L31" s="104"/>
      <c r="M31" s="104"/>
      <c r="N31" s="104"/>
      <c r="O31" s="105"/>
      <c r="P31" s="118">
        <f>SUM(C31:N31)</f>
        <v>0.4916666666666667</v>
      </c>
    </row>
    <row r="32" spans="1:16" ht="14.1" customHeight="1" x14ac:dyDescent="0.25">
      <c r="B32" s="23" t="s">
        <v>66</v>
      </c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06"/>
      <c r="N32" s="106"/>
      <c r="O32" s="107"/>
      <c r="P32" s="118">
        <f>SUM(C32:N32)</f>
        <v>0</v>
      </c>
    </row>
    <row r="33" spans="2:16" ht="14.1" customHeight="1" thickBot="1" x14ac:dyDescent="0.3">
      <c r="B33" s="23" t="s">
        <v>67</v>
      </c>
      <c r="C33" s="108"/>
      <c r="D33" s="12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19">
        <f>SUM(C33:N33)</f>
        <v>0</v>
      </c>
    </row>
    <row r="34" spans="2:16" ht="14.1" customHeight="1" x14ac:dyDescent="0.25">
      <c r="B34" s="70" t="s">
        <v>168</v>
      </c>
      <c r="C34" s="101">
        <f>C31-C32-C33</f>
        <v>0.34722222222222227</v>
      </c>
      <c r="D34" s="101">
        <f t="shared" ref="D34:P34" si="1">D31-D32-D33</f>
        <v>0.12291666666666667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2.1527777777777781E-2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0.4916666666666667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68</v>
      </c>
      <c r="C36" s="158" t="s">
        <v>193</v>
      </c>
      <c r="D36" s="158"/>
      <c r="E36" s="158" t="s">
        <v>194</v>
      </c>
      <c r="F36" s="158"/>
      <c r="G36" s="159"/>
      <c r="H36" s="159"/>
      <c r="I36" s="159"/>
      <c r="J36" s="159"/>
      <c r="K36" s="159"/>
      <c r="L36" s="159"/>
      <c r="M36" s="158"/>
      <c r="N36" s="158"/>
      <c r="O36" s="158"/>
      <c r="P36" s="158"/>
    </row>
    <row r="37" spans="2:16" ht="18" customHeight="1" x14ac:dyDescent="0.25">
      <c r="B37" s="175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2:16" ht="18" customHeight="1" x14ac:dyDescent="0.25">
      <c r="B38" s="175"/>
      <c r="C38" s="158" t="s">
        <v>178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2:16" ht="18" customHeight="1" x14ac:dyDescent="0.25">
      <c r="B39" s="175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2:16" ht="18" customHeight="1" x14ac:dyDescent="0.25">
      <c r="B40" s="175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2:16" ht="18" customHeight="1" x14ac:dyDescent="0.25">
      <c r="B41" s="176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69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 t="s">
        <v>196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25">
      <c r="B46" s="169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4"/>
    </row>
    <row r="47" spans="2:16" ht="14.1" customHeight="1" x14ac:dyDescent="0.25">
      <c r="B47" s="170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167</v>
      </c>
      <c r="C53" s="194"/>
      <c r="D53" s="96"/>
      <c r="E53" s="96"/>
      <c r="F53" s="96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166</v>
      </c>
      <c r="C54" s="196"/>
      <c r="D54" s="196"/>
      <c r="E54" s="196"/>
      <c r="F54" s="96">
        <v>757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70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71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72</v>
      </c>
      <c r="O57" s="179"/>
      <c r="P57" s="182"/>
    </row>
    <row r="58" spans="2:16" ht="17.100000000000001" customHeight="1" x14ac:dyDescent="0.25">
      <c r="B58" s="183" t="s">
        <v>73</v>
      </c>
      <c r="C58" s="184"/>
      <c r="D58" s="185"/>
      <c r="E58" s="183" t="s">
        <v>74</v>
      </c>
      <c r="F58" s="184"/>
      <c r="G58" s="185"/>
      <c r="H58" s="184" t="s">
        <v>75</v>
      </c>
      <c r="I58" s="184"/>
      <c r="J58" s="184"/>
      <c r="K58" s="186" t="s">
        <v>76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77</v>
      </c>
      <c r="C59" s="204"/>
      <c r="D59" s="30" t="b">
        <v>1</v>
      </c>
      <c r="E59" s="203" t="s">
        <v>78</v>
      </c>
      <c r="F59" s="204"/>
      <c r="G59" s="30" t="b">
        <v>1</v>
      </c>
      <c r="H59" s="205" t="s">
        <v>79</v>
      </c>
      <c r="I59" s="204"/>
      <c r="J59" s="30" t="b">
        <v>1</v>
      </c>
      <c r="K59" s="205" t="s">
        <v>80</v>
      </c>
      <c r="L59" s="204"/>
      <c r="M59" s="30" t="b">
        <v>1</v>
      </c>
      <c r="N59" s="206" t="s">
        <v>81</v>
      </c>
      <c r="O59" s="204"/>
      <c r="P59" s="30" t="b">
        <v>1</v>
      </c>
    </row>
    <row r="60" spans="2:16" ht="20.100000000000001" customHeight="1" x14ac:dyDescent="0.25">
      <c r="B60" s="203" t="s">
        <v>82</v>
      </c>
      <c r="C60" s="204"/>
      <c r="D60" s="30" t="b">
        <v>1</v>
      </c>
      <c r="E60" s="203" t="s">
        <v>83</v>
      </c>
      <c r="F60" s="204"/>
      <c r="G60" s="30" t="b">
        <v>1</v>
      </c>
      <c r="H60" s="205" t="s">
        <v>84</v>
      </c>
      <c r="I60" s="204"/>
      <c r="J60" s="30" t="b">
        <v>1</v>
      </c>
      <c r="K60" s="205" t="s">
        <v>85</v>
      </c>
      <c r="L60" s="204"/>
      <c r="M60" s="30" t="b">
        <v>1</v>
      </c>
      <c r="N60" s="206" t="s">
        <v>86</v>
      </c>
      <c r="O60" s="204"/>
      <c r="P60" s="30" t="b">
        <v>1</v>
      </c>
    </row>
    <row r="61" spans="2:16" ht="20.100000000000001" customHeight="1" x14ac:dyDescent="0.25">
      <c r="B61" s="203" t="s">
        <v>87</v>
      </c>
      <c r="C61" s="204"/>
      <c r="D61" s="30" t="b">
        <v>1</v>
      </c>
      <c r="E61" s="203" t="s">
        <v>88</v>
      </c>
      <c r="F61" s="204"/>
      <c r="G61" s="30" t="b">
        <v>1</v>
      </c>
      <c r="H61" s="205" t="s">
        <v>89</v>
      </c>
      <c r="I61" s="204"/>
      <c r="J61" s="30" t="b">
        <v>1</v>
      </c>
      <c r="K61" s="205" t="s">
        <v>90</v>
      </c>
      <c r="L61" s="204"/>
      <c r="M61" s="30" t="b">
        <v>1</v>
      </c>
      <c r="N61" s="206" t="s">
        <v>91</v>
      </c>
      <c r="O61" s="204"/>
      <c r="P61" s="30" t="b">
        <v>1</v>
      </c>
    </row>
    <row r="62" spans="2:16" ht="20.100000000000001" customHeight="1" x14ac:dyDescent="0.25">
      <c r="B62" s="205" t="s">
        <v>89</v>
      </c>
      <c r="C62" s="204"/>
      <c r="D62" s="30" t="b">
        <v>1</v>
      </c>
      <c r="E62" s="203" t="s">
        <v>92</v>
      </c>
      <c r="F62" s="204"/>
      <c r="G62" s="30" t="b">
        <v>1</v>
      </c>
      <c r="H62" s="205" t="s">
        <v>93</v>
      </c>
      <c r="I62" s="204"/>
      <c r="J62" s="30" t="b">
        <v>0</v>
      </c>
      <c r="K62" s="205" t="s">
        <v>94</v>
      </c>
      <c r="L62" s="204"/>
      <c r="M62" s="30" t="b">
        <v>1</v>
      </c>
      <c r="N62" s="206" t="s">
        <v>84</v>
      </c>
      <c r="O62" s="204"/>
      <c r="P62" s="30" t="b">
        <v>1</v>
      </c>
    </row>
    <row r="63" spans="2:16" ht="20.100000000000001" customHeight="1" x14ac:dyDescent="0.25">
      <c r="B63" s="205" t="s">
        <v>95</v>
      </c>
      <c r="C63" s="204"/>
      <c r="D63" s="30" t="b">
        <v>1</v>
      </c>
      <c r="E63" s="203" t="s">
        <v>96</v>
      </c>
      <c r="F63" s="204"/>
      <c r="G63" s="30" t="b">
        <v>1</v>
      </c>
      <c r="H63" s="35"/>
      <c r="I63" s="36"/>
      <c r="J63" s="37"/>
      <c r="K63" s="205" t="s">
        <v>97</v>
      </c>
      <c r="L63" s="204"/>
      <c r="M63" s="30" t="b">
        <v>1</v>
      </c>
      <c r="N63" s="206" t="s">
        <v>165</v>
      </c>
      <c r="O63" s="204"/>
      <c r="P63" s="30" t="b">
        <v>1</v>
      </c>
    </row>
    <row r="64" spans="2:16" ht="20.100000000000001" customHeight="1" x14ac:dyDescent="0.25">
      <c r="B64" s="205" t="s">
        <v>98</v>
      </c>
      <c r="C64" s="204"/>
      <c r="D64" s="30" t="b">
        <v>0</v>
      </c>
      <c r="E64" s="203" t="s">
        <v>99</v>
      </c>
      <c r="F64" s="204"/>
      <c r="G64" s="30" t="b">
        <v>1</v>
      </c>
      <c r="H64" s="38"/>
      <c r="I64" s="39"/>
      <c r="J64" s="40"/>
      <c r="K64" s="213" t="s">
        <v>100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163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106</v>
      </c>
      <c r="C69" s="207"/>
      <c r="D69" s="48"/>
      <c r="E69" s="48"/>
      <c r="F69" s="209" t="s">
        <v>107</v>
      </c>
      <c r="G69" s="211" t="s">
        <v>108</v>
      </c>
      <c r="H69" s="48"/>
      <c r="I69" s="207" t="s">
        <v>109</v>
      </c>
      <c r="J69" s="207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-153.69999999999999</v>
      </c>
      <c r="D72" s="215">
        <v>-155.30000000000001</v>
      </c>
      <c r="E72" s="74" t="s">
        <v>119</v>
      </c>
      <c r="F72" s="87">
        <v>21.3</v>
      </c>
      <c r="G72" s="130">
        <v>19.8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-133.6</v>
      </c>
      <c r="D73" s="215">
        <v>-134.38</v>
      </c>
      <c r="E73" s="75" t="s">
        <v>123</v>
      </c>
      <c r="F73" s="88">
        <v>29.4</v>
      </c>
      <c r="G73" s="131">
        <v>35.6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87">
        <v>-210.2</v>
      </c>
      <c r="D74" s="215">
        <v>-211.7</v>
      </c>
      <c r="E74" s="75" t="s">
        <v>128</v>
      </c>
      <c r="F74" s="91">
        <v>20</v>
      </c>
      <c r="G74" s="132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-111.7</v>
      </c>
      <c r="D75" s="215">
        <v>-113.4</v>
      </c>
      <c r="E75" s="75" t="s">
        <v>133</v>
      </c>
      <c r="F75" s="91">
        <v>40</v>
      </c>
      <c r="G75" s="132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25.5</v>
      </c>
      <c r="D76" s="215">
        <v>23.97</v>
      </c>
      <c r="E76" s="75" t="s">
        <v>138</v>
      </c>
      <c r="F76" s="91">
        <v>10</v>
      </c>
      <c r="G76" s="132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29.9</v>
      </c>
      <c r="D77" s="215">
        <v>27.97</v>
      </c>
      <c r="E77" s="75" t="s">
        <v>143</v>
      </c>
      <c r="F77" s="91">
        <v>150</v>
      </c>
      <c r="G77" s="132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22.3</v>
      </c>
      <c r="D78" s="215">
        <v>20.93</v>
      </c>
      <c r="E78" s="75" t="s">
        <v>148</v>
      </c>
      <c r="F78" s="89"/>
      <c r="G78" s="133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</v>
      </c>
      <c r="D79" s="215">
        <v>21.65</v>
      </c>
      <c r="E79" s="74" t="s">
        <v>153</v>
      </c>
      <c r="F79" s="87">
        <v>18.8</v>
      </c>
      <c r="G79" s="130">
        <v>11.4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3.7200000000000003E-5</v>
      </c>
      <c r="D80" s="216">
        <v>3.6900000000000002E-5</v>
      </c>
      <c r="E80" s="75" t="s">
        <v>158</v>
      </c>
      <c r="F80" s="88">
        <v>32.700000000000003</v>
      </c>
      <c r="G80" s="131">
        <v>64.2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8" t="s">
        <v>162</v>
      </c>
      <c r="C84" s="148"/>
    </row>
    <row r="85" spans="2:16" ht="15" customHeight="1" x14ac:dyDescent="0.25">
      <c r="B85" s="149" t="s">
        <v>187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1"/>
    </row>
    <row r="86" spans="2:16" ht="15" customHeight="1" x14ac:dyDescent="0.25">
      <c r="B86" s="152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4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2025-05-15T04:53:45Z</dcterms:modified>
</cp:coreProperties>
</file>