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H18" i="1"/>
  <c r="H19" i="1" s="1"/>
  <c r="G18" i="1"/>
  <c r="D18" i="1" l="1"/>
  <c r="E18" i="1" s="1"/>
  <c r="F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<sst xmlns="http://schemas.openxmlformats.org/spreadsheetml/2006/main" count="216" uniqueCount="199">
  <si>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</si>
  <si>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</si>
  <si>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</si>
  <si>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</si>
  <si>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</si>
  <si>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</si>
  <si>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</si>
  <si>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</si>
  <si>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</si>
  <si>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</si>
  <si>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</si>
  <si>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</si>
  <si>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</si>
  <si>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</si>
  <si>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</si>
  <si>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</si>
  <si>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</si>
  <si>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</si>
  <si>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</si>
  <si>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</si>
  <si>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</si>
  <si>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</si>
  <si>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</si>
  <si>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</si>
  <si>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</si>
  <si>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</si>
  <si>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</si>
  <si>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</si>
  <si>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</si>
  <si>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</si>
  <si>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</si>
  <si>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</si>
  <si>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</si>
  <si>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</si>
  <si>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</si>
  <si>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</si>
  <si>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</si>
  <si>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</si>
  <si>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</si>
  <si>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</si>
  <si>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</si>
  <si>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</si>
  <si>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</si>
  <si>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</si>
  <si>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</si>
  <si>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</si>
  <si>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</si>
  <si>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</si>
  <si>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</si>
  <si>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</si>
  <si>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</si>
  <si>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</si>
  <si>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</si>
  <si>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</si>
  <si>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</si>
  <si>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</si>
  <si>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</si>
  <si>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</si>
  <si>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</si>
  <si>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</si>
  <si>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</si>
  <si>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</si>
  <si>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</si>
  <si>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</si>
  <si>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</si>
  <si>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</si>
  <si>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</si>
  <si>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</si>
  <si>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</si>
  <si>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</si>
  <si>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</si>
  <si>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</si>
  <si>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</si>
  <si>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</si>
  <si>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</si>
  <si>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</si>
  <si>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</si>
  <si>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</si>
  <si>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</si>
  <si>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</si>
  <si>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</si>
  <si>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</si>
  <si>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</si>
  <si>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</si>
  <si>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</si>
  <si>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</si>
  <si>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</si>
  <si>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</si>
  <si>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</si>
  <si>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</si>
  <si>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</si>
  <si>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</si>
  <si>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</si>
  <si>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</si>
  <si>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</si>
  <si>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</si>
  <si>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</si>
  <si>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</si>
  <si>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</si>
  <si>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</si>
  <si>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</si>
  <si>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</si>
  <si>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</si>
  <si>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</si>
  <si>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</si>
  <si>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</si>
  <si>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</si>
  <si>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</si>
  <si>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</si>
  <si>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</si>
  <si>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</si>
  <si>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</si>
  <si>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</si>
  <si>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</si>
  <si>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</si>
  <si>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</si>
  <si>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</si>
  <si>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</si>
  <si>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</si>
  <si>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</si>
  <si>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</si>
  <si>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</si>
  <si>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</si>
  <si>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</si>
  <si>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</si>
  <si>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</si>
  <si>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</si>
  <si>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</si>
  <si>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</si>
  <si>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</si>
  <si>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</si>
  <si>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</si>
  <si>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</si>
  <si>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</si>
  <si>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</si>
  <si>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</si>
  <si>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</si>
  <si>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</si>
  <si>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</si>
  <si>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</si>
  <si>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</si>
  <si>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</si>
  <si>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</si>
  <si>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</si>
  <si>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</si>
  <si>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</si>
  <si>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</si>
  <si>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</si>
  <si>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</si>
  <si>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</si>
  <si>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</si>
  <si>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</si>
  <si>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</si>
  <si>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</si>
  <si>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</si>
  <si>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</si>
  <si>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</si>
  <si>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</si>
  <si>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</si>
  <si>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</si>
  <si>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</si>
  <si>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</si>
  <si>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</si>
  <si>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</si>
  <si>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</si>
  <si>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</si>
  <si>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</si>
  <si>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</si>
  <si>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</si>
  <si>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</si>
  <si>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</si>
  <si>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</si>
  <si>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</si>
  <si>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</si>
  <si>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</si>
  <si>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</si>
  <si>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</si>
  <si>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</si>
  <si>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</si>
  <si>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</si>
  <si>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</si>
  <si>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</si>
  <si>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</si>
  <si>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현대섭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</si>
  <si>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</si>
  <si>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</si>
  <si>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</si>
  <si>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</si>
  <si>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N</t>
    <phoneticPr fontId="3" type="noConversion"/>
  </si>
  <si>
    <t>1) 방풍막 연결</t>
    <phoneticPr fontId="3" type="noConversion"/>
  </si>
  <si>
    <t>N</t>
    <phoneticPr fontId="3" type="noConversion"/>
  </si>
  <si>
    <t>DIR-KSP</t>
    <phoneticPr fontId="3" type="noConversion"/>
  </si>
  <si>
    <t>M_021935</t>
    <phoneticPr fontId="3" type="noConversion"/>
  </si>
  <si>
    <t xml:space="preserve"> 20s/22k 35s/25k 50s/24k 20s/4k 35s/5k</t>
    <phoneticPr fontId="3" type="noConversion"/>
  </si>
  <si>
    <t xml:space="preserve"> 20s/8k 35s/8k 50s/9k </t>
    <phoneticPr fontId="3" type="noConversion"/>
  </si>
  <si>
    <t>L_021951-021954</t>
    <phoneticPr fontId="3" type="noConversion"/>
  </si>
  <si>
    <t>2) Dome Shutter Control에서 Shutter가 불일치(노란색) 하루 10회이상. Dome Shutter Control QUIT후 AUXshutter/bin/AUXshutter 재시작</t>
    <phoneticPr fontId="3" type="noConversion"/>
  </si>
  <si>
    <t>M_022147-022148:T</t>
    <phoneticPr fontId="3" type="noConversion"/>
  </si>
  <si>
    <t>M_022245-022246:M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</si>
</sst>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0" borderId="2" xfId="0" applyFont="1" applyBorder="1" applyProtection="1">
      <alignment vertical="center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8" sqref="D68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9">
        <v>45783</v>
      </c>
      <c r="D3" s="150"/>
      <c r="E3" s="1"/>
      <c r="F3" s="1"/>
      <c r="G3" s="1"/>
      <c r="H3" s="1"/>
      <c r="I3" s="1"/>
      <c r="J3" s="1"/>
      <c r="K3" s="33" t="s">
        <v>2</v>
      </c>
      <c r="L3" s="151">
        <f>(P31-(P32+P33))/P31*100</f>
        <v>100</v>
      </c>
      <c r="M3" s="151"/>
      <c r="N3" s="33" t="s">
        <v>3</v>
      </c>
      <c r="O3" s="151">
        <f>(P31-P33)/P31*100</f>
        <v>100</v>
      </c>
      <c r="P3" s="151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219">
        <v>0.71875</v>
      </c>
      <c r="D9" s="220">
        <v>1.4</v>
      </c>
      <c r="E9" s="220">
        <v>15.8</v>
      </c>
      <c r="F9" s="220">
        <v>38</v>
      </c>
      <c r="G9" s="221" t="s">
        <v>190</v>
      </c>
      <c r="H9" s="220">
        <v>1.7</v>
      </c>
      <c r="I9" s="221">
        <v>73</v>
      </c>
      <c r="J9" s="2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19">
        <v>0.9375</v>
      </c>
      <c r="D10" s="220">
        <v>1.2</v>
      </c>
      <c r="E10" s="220">
        <v>15.6</v>
      </c>
      <c r="F10" s="220">
        <v>40</v>
      </c>
      <c r="G10" s="221" t="s">
        <v>187</v>
      </c>
      <c r="H10" s="220">
        <v>2.9</v>
      </c>
      <c r="I10" s="223"/>
      <c r="J10" s="2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0.16666666666666666</v>
      </c>
      <c r="D11" s="130">
        <v>1.3</v>
      </c>
      <c r="E11" s="130">
        <v>13.6</v>
      </c>
      <c r="F11" s="130">
        <v>52</v>
      </c>
      <c r="G11" s="113" t="s">
        <v>188</v>
      </c>
      <c r="H11" s="119">
        <v>2.2999999999999998</v>
      </c>
      <c r="I11" s="131"/>
      <c r="J11" s="120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1.2999999999999998</v>
      </c>
      <c r="E12" s="12">
        <f>AVERAGE(E9:E11)</f>
        <v>15</v>
      </c>
      <c r="F12" s="13">
        <f>AVERAGE(F9:F11)</f>
        <v>43.333333333333336</v>
      </c>
      <c r="G12" s="14"/>
      <c r="H12" s="15">
        <f>AVERAGE(H9:H11)</f>
        <v>2.2999999999999998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224" t="s">
        <v>175</v>
      </c>
      <c r="D16" s="225" t="s">
        <v>182</v>
      </c>
      <c r="E16" s="221" t="s">
        <v>184</v>
      </c>
      <c r="F16" s="221" t="s">
        <v>191</v>
      </c>
      <c r="G16" s="221" t="s">
        <v>185</v>
      </c>
      <c r="H16" s="113" t="s">
        <v>186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219">
        <v>0.66666666666666663</v>
      </c>
      <c r="D17" s="219">
        <v>0.66875000000000007</v>
      </c>
      <c r="E17" s="219">
        <v>0.69861111111111107</v>
      </c>
      <c r="F17" s="219">
        <v>0.72013888888888899</v>
      </c>
      <c r="G17" s="219">
        <v>0.86875000000000002</v>
      </c>
      <c r="H17" s="112">
        <v>0.18611111111111112</v>
      </c>
      <c r="I17" s="98"/>
      <c r="J17" s="98"/>
      <c r="K17" s="98"/>
      <c r="L17" s="98"/>
      <c r="M17" s="98"/>
      <c r="N17" s="98"/>
      <c r="O17" s="98"/>
      <c r="P17" s="112">
        <v>0.19027777777777777</v>
      </c>
    </row>
    <row r="18" spans="1:16" s="76" customFormat="1" ht="14.1" customHeight="1" x14ac:dyDescent="0.25">
      <c r="A18" s="32"/>
      <c r="B18" s="22" t="s">
        <v>42</v>
      </c>
      <c r="C18" s="221">
        <v>21926</v>
      </c>
      <c r="D18" s="221">
        <f>C18+1</f>
        <v>21927</v>
      </c>
      <c r="E18" s="221">
        <f>D19+1</f>
        <v>21941</v>
      </c>
      <c r="F18" s="221">
        <f>E19+1</f>
        <v>21955</v>
      </c>
      <c r="G18" s="221">
        <f>F19+1</f>
        <v>22047</v>
      </c>
      <c r="H18" s="113">
        <f>G19+1</f>
        <v>22253</v>
      </c>
      <c r="I18" s="99"/>
      <c r="J18" s="99"/>
      <c r="K18" s="98"/>
      <c r="L18" s="98"/>
      <c r="M18" s="98"/>
      <c r="N18" s="98"/>
      <c r="O18" s="98"/>
      <c r="P18" s="113">
        <f>MAX(C18:O19)+1</f>
        <v>22258</v>
      </c>
    </row>
    <row r="19" spans="1:16" s="76" customFormat="1" ht="14.1" customHeight="1" thickBot="1" x14ac:dyDescent="0.3">
      <c r="A19" s="32"/>
      <c r="B19" s="9" t="s">
        <v>43</v>
      </c>
      <c r="C19" s="81"/>
      <c r="D19" s="221">
        <v>21940</v>
      </c>
      <c r="E19" s="226">
        <v>21954</v>
      </c>
      <c r="F19" s="226">
        <v>22046</v>
      </c>
      <c r="G19" s="128">
        <v>22252</v>
      </c>
      <c r="H19" s="128">
        <f>H18+4</f>
        <v>22257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14</v>
      </c>
      <c r="E20" s="86">
        <f t="shared" ref="E20:O20" si="0">IF(ISNUMBER(E18),E19-E18+1,"")</f>
        <v>14</v>
      </c>
      <c r="F20" s="86">
        <f t="shared" si="0"/>
        <v>92</v>
      </c>
      <c r="G20" s="86">
        <f t="shared" si="0"/>
        <v>206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2" t="s">
        <v>21</v>
      </c>
      <c r="D22" s="22" t="s">
        <v>23</v>
      </c>
      <c r="E22" s="22" t="s">
        <v>46</v>
      </c>
      <c r="F22" s="161" t="s">
        <v>47</v>
      </c>
      <c r="G22" s="161"/>
      <c r="H22" s="161"/>
      <c r="I22" s="161"/>
      <c r="J22" s="22" t="s">
        <v>21</v>
      </c>
      <c r="K22" s="22" t="s">
        <v>23</v>
      </c>
      <c r="L22" s="22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17">
        <v>21932</v>
      </c>
      <c r="D23" s="117">
        <v>21937</v>
      </c>
      <c r="E23" s="111" t="s">
        <v>181</v>
      </c>
      <c r="F23" s="159" t="s">
        <v>193</v>
      </c>
      <c r="G23" s="159"/>
      <c r="H23" s="159"/>
      <c r="I23" s="159"/>
      <c r="J23" s="118"/>
      <c r="K23" s="118"/>
      <c r="L23" s="113" t="s">
        <v>49</v>
      </c>
      <c r="M23" s="159" t="s">
        <v>179</v>
      </c>
      <c r="N23" s="159"/>
      <c r="O23" s="159"/>
      <c r="P23" s="159"/>
    </row>
    <row r="24" spans="1:16" ht="13.5" customHeight="1" x14ac:dyDescent="0.25">
      <c r="B24" s="160"/>
      <c r="C24" s="117"/>
      <c r="D24" s="117"/>
      <c r="E24" s="113" t="s">
        <v>176</v>
      </c>
      <c r="F24" s="159" t="s">
        <v>179</v>
      </c>
      <c r="G24" s="159"/>
      <c r="H24" s="159"/>
      <c r="I24" s="159"/>
      <c r="J24" s="118"/>
      <c r="K24" s="118"/>
      <c r="L24" s="113" t="s">
        <v>50</v>
      </c>
      <c r="M24" s="159" t="s">
        <v>179</v>
      </c>
      <c r="N24" s="159"/>
      <c r="O24" s="159"/>
      <c r="P24" s="159"/>
    </row>
    <row r="25" spans="1:16" ht="13.5" customHeight="1" x14ac:dyDescent="0.25">
      <c r="B25" s="160"/>
      <c r="C25" s="118">
        <v>21938</v>
      </c>
      <c r="D25" s="118">
        <f>C25+2</f>
        <v>21940</v>
      </c>
      <c r="E25" s="113" t="s">
        <v>50</v>
      </c>
      <c r="F25" s="159" t="s">
        <v>194</v>
      </c>
      <c r="G25" s="159"/>
      <c r="H25" s="159"/>
      <c r="I25" s="159"/>
      <c r="J25" s="118"/>
      <c r="K25" s="118"/>
      <c r="L25" s="113" t="s">
        <v>177</v>
      </c>
      <c r="M25" s="159" t="s">
        <v>179</v>
      </c>
      <c r="N25" s="159"/>
      <c r="O25" s="159"/>
      <c r="P25" s="159"/>
    </row>
    <row r="26" spans="1:16" ht="13.5" customHeight="1" x14ac:dyDescent="0.25">
      <c r="B26" s="160"/>
      <c r="C26" s="118"/>
      <c r="D26" s="118"/>
      <c r="E26" s="113" t="s">
        <v>49</v>
      </c>
      <c r="F26" s="159" t="s">
        <v>179</v>
      </c>
      <c r="G26" s="159"/>
      <c r="H26" s="159"/>
      <c r="I26" s="159"/>
      <c r="J26" s="118"/>
      <c r="K26" s="118"/>
      <c r="L26" s="113" t="s">
        <v>48</v>
      </c>
      <c r="M26" s="159" t="s">
        <v>179</v>
      </c>
      <c r="N26" s="159"/>
      <c r="O26" s="159"/>
      <c r="P26" s="159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48" t="s">
        <v>51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4">
        <v>0.30902777777777779</v>
      </c>
      <c r="D30" s="115"/>
      <c r="E30" s="115"/>
      <c r="F30" s="115"/>
      <c r="G30" s="115"/>
      <c r="H30" s="115"/>
      <c r="I30" s="115"/>
      <c r="J30" s="115"/>
      <c r="K30" s="116"/>
      <c r="L30" s="115"/>
      <c r="M30" s="115"/>
      <c r="N30" s="115">
        <v>0.13125000000000001</v>
      </c>
      <c r="O30" s="115"/>
      <c r="P30" s="121">
        <f>SUM(C30:J30,L30:N30)</f>
        <v>0.44027777777777777</v>
      </c>
    </row>
    <row r="31" spans="1:16" ht="14.1" customHeight="1" x14ac:dyDescent="0.25">
      <c r="B31" s="23" t="s">
        <v>170</v>
      </c>
      <c r="C31" s="127">
        <v>0.31944444444444448</v>
      </c>
      <c r="D31" s="124">
        <v>0.14861111111111111</v>
      </c>
      <c r="E31" s="104"/>
      <c r="F31" s="104"/>
      <c r="G31" s="104"/>
      <c r="H31" s="104"/>
      <c r="I31" s="104"/>
      <c r="J31" s="104"/>
      <c r="K31" s="124">
        <v>2.0833333333333332E-2</v>
      </c>
      <c r="L31" s="104"/>
      <c r="M31" s="104"/>
      <c r="N31" s="104"/>
      <c r="O31" s="105"/>
      <c r="P31" s="121">
        <f>SUM(C31:N31)</f>
        <v>0.48888888888888887</v>
      </c>
    </row>
    <row r="32" spans="1:16" ht="14.1" customHeight="1" x14ac:dyDescent="0.25">
      <c r="B32" s="23" t="s">
        <v>66</v>
      </c>
      <c r="C32" s="123"/>
      <c r="D32" s="125"/>
      <c r="E32" s="125"/>
      <c r="F32" s="125"/>
      <c r="G32" s="125"/>
      <c r="H32" s="125"/>
      <c r="I32" s="125"/>
      <c r="J32" s="125"/>
      <c r="K32" s="125"/>
      <c r="L32" s="125"/>
      <c r="M32" s="106"/>
      <c r="N32" s="106"/>
      <c r="O32" s="107"/>
      <c r="P32" s="121">
        <f>SUM(C32:N32)</f>
        <v>0</v>
      </c>
    </row>
    <row r="33" spans="2:16" ht="14.1" customHeight="1" thickBot="1" x14ac:dyDescent="0.3">
      <c r="B33" s="23" t="s">
        <v>67</v>
      </c>
      <c r="C33" s="108"/>
      <c r="D33" s="126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2">
        <f>SUM(C33:N33)</f>
        <v>0</v>
      </c>
    </row>
    <row r="34" spans="2:16" ht="14.1" customHeight="1" x14ac:dyDescent="0.25">
      <c r="B34" s="70" t="s">
        <v>168</v>
      </c>
      <c r="C34" s="101">
        <f>C31-C32-C33</f>
        <v>0.31944444444444448</v>
      </c>
      <c r="D34" s="101">
        <f t="shared" ref="D34:P34" si="1">D31-D32-D33</f>
        <v>0.14861111111111111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2.0833333333333332E-2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0.48888888888888887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8" t="s">
        <v>68</v>
      </c>
      <c r="C36" s="163" t="s">
        <v>192</v>
      </c>
      <c r="D36" s="164"/>
      <c r="E36" s="163" t="s">
        <v>195</v>
      </c>
      <c r="F36" s="164"/>
      <c r="G36" s="163" t="s">
        <v>197</v>
      </c>
      <c r="H36" s="164"/>
      <c r="I36" s="162" t="s">
        <v>198</v>
      </c>
      <c r="J36" s="162"/>
      <c r="K36" s="162"/>
      <c r="L36" s="162"/>
      <c r="M36" s="162"/>
      <c r="N36" s="162"/>
      <c r="O36" s="162"/>
      <c r="P36" s="162"/>
    </row>
    <row r="37" spans="2:16" ht="18" customHeight="1" x14ac:dyDescent="0.25">
      <c r="B37" s="179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 ht="18" customHeight="1" x14ac:dyDescent="0.25">
      <c r="B38" s="179"/>
      <c r="C38" s="162" t="s">
        <v>178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</row>
    <row r="39" spans="2:16" ht="18" customHeight="1" x14ac:dyDescent="0.25">
      <c r="B39" s="179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  <row r="40" spans="2:16" ht="18" customHeight="1" x14ac:dyDescent="0.25">
      <c r="B40" s="179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</row>
    <row r="41" spans="2:16" ht="18" customHeight="1" x14ac:dyDescent="0.25">
      <c r="B41" s="180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69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74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194"/>
      <c r="C52" s="195"/>
      <c r="D52" s="176"/>
      <c r="E52" s="176"/>
      <c r="F52" s="176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167</v>
      </c>
      <c r="C53" s="198"/>
      <c r="D53" s="96"/>
      <c r="E53" s="96"/>
      <c r="F53" s="96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166</v>
      </c>
      <c r="C54" s="200"/>
      <c r="D54" s="200"/>
      <c r="E54" s="200"/>
      <c r="F54" s="96">
        <v>1153</v>
      </c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70</v>
      </c>
      <c r="C56" s="1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2" t="s">
        <v>71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72</v>
      </c>
      <c r="O57" s="183"/>
      <c r="P57" s="186"/>
    </row>
    <row r="58" spans="2:16" ht="17.100000000000001" customHeight="1" x14ac:dyDescent="0.25">
      <c r="B58" s="187" t="s">
        <v>73</v>
      </c>
      <c r="C58" s="188"/>
      <c r="D58" s="189"/>
      <c r="E58" s="187" t="s">
        <v>74</v>
      </c>
      <c r="F58" s="188"/>
      <c r="G58" s="189"/>
      <c r="H58" s="188" t="s">
        <v>75</v>
      </c>
      <c r="I58" s="188"/>
      <c r="J58" s="188"/>
      <c r="K58" s="190" t="s">
        <v>76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77</v>
      </c>
      <c r="C59" s="208"/>
      <c r="D59" s="30" t="b">
        <v>1</v>
      </c>
      <c r="E59" s="207" t="s">
        <v>78</v>
      </c>
      <c r="F59" s="208"/>
      <c r="G59" s="30" t="b">
        <v>1</v>
      </c>
      <c r="H59" s="209" t="s">
        <v>79</v>
      </c>
      <c r="I59" s="208"/>
      <c r="J59" s="30" t="b">
        <v>1</v>
      </c>
      <c r="K59" s="209" t="s">
        <v>80</v>
      </c>
      <c r="L59" s="208"/>
      <c r="M59" s="30" t="b">
        <v>1</v>
      </c>
      <c r="N59" s="210" t="s">
        <v>81</v>
      </c>
      <c r="O59" s="208"/>
      <c r="P59" s="30" t="b">
        <v>1</v>
      </c>
    </row>
    <row r="60" spans="2:16" ht="20.100000000000001" customHeight="1" x14ac:dyDescent="0.25">
      <c r="B60" s="207" t="s">
        <v>82</v>
      </c>
      <c r="C60" s="208"/>
      <c r="D60" s="30" t="b">
        <v>1</v>
      </c>
      <c r="E60" s="207" t="s">
        <v>83</v>
      </c>
      <c r="F60" s="208"/>
      <c r="G60" s="30" t="b">
        <v>1</v>
      </c>
      <c r="H60" s="209" t="s">
        <v>84</v>
      </c>
      <c r="I60" s="208"/>
      <c r="J60" s="30" t="b">
        <v>1</v>
      </c>
      <c r="K60" s="209" t="s">
        <v>85</v>
      </c>
      <c r="L60" s="208"/>
      <c r="M60" s="30" t="b">
        <v>1</v>
      </c>
      <c r="N60" s="210" t="s">
        <v>86</v>
      </c>
      <c r="O60" s="208"/>
      <c r="P60" s="30" t="b">
        <v>1</v>
      </c>
    </row>
    <row r="61" spans="2:16" ht="20.100000000000001" customHeight="1" x14ac:dyDescent="0.25">
      <c r="B61" s="207" t="s">
        <v>87</v>
      </c>
      <c r="C61" s="208"/>
      <c r="D61" s="30" t="b">
        <v>1</v>
      </c>
      <c r="E61" s="207" t="s">
        <v>88</v>
      </c>
      <c r="F61" s="208"/>
      <c r="G61" s="30" t="b">
        <v>1</v>
      </c>
      <c r="H61" s="209" t="s">
        <v>89</v>
      </c>
      <c r="I61" s="208"/>
      <c r="J61" s="30" t="b">
        <v>1</v>
      </c>
      <c r="K61" s="209" t="s">
        <v>90</v>
      </c>
      <c r="L61" s="208"/>
      <c r="M61" s="30" t="b">
        <v>1</v>
      </c>
      <c r="N61" s="210" t="s">
        <v>91</v>
      </c>
      <c r="O61" s="208"/>
      <c r="P61" s="30" t="b">
        <v>1</v>
      </c>
    </row>
    <row r="62" spans="2:16" ht="20.100000000000001" customHeight="1" x14ac:dyDescent="0.25">
      <c r="B62" s="209" t="s">
        <v>89</v>
      </c>
      <c r="C62" s="208"/>
      <c r="D62" s="30" t="b">
        <v>1</v>
      </c>
      <c r="E62" s="207" t="s">
        <v>92</v>
      </c>
      <c r="F62" s="208"/>
      <c r="G62" s="30" t="b">
        <v>1</v>
      </c>
      <c r="H62" s="209" t="s">
        <v>93</v>
      </c>
      <c r="I62" s="208"/>
      <c r="J62" s="30" t="b">
        <v>0</v>
      </c>
      <c r="K62" s="209" t="s">
        <v>94</v>
      </c>
      <c r="L62" s="208"/>
      <c r="M62" s="30" t="b">
        <v>1</v>
      </c>
      <c r="N62" s="210" t="s">
        <v>84</v>
      </c>
      <c r="O62" s="208"/>
      <c r="P62" s="30" t="b">
        <v>1</v>
      </c>
    </row>
    <row r="63" spans="2:16" ht="20.100000000000001" customHeight="1" x14ac:dyDescent="0.25">
      <c r="B63" s="209" t="s">
        <v>95</v>
      </c>
      <c r="C63" s="208"/>
      <c r="D63" s="30" t="b">
        <v>1</v>
      </c>
      <c r="E63" s="207" t="s">
        <v>96</v>
      </c>
      <c r="F63" s="208"/>
      <c r="G63" s="30" t="b">
        <v>1</v>
      </c>
      <c r="H63" s="35"/>
      <c r="I63" s="36"/>
      <c r="J63" s="37"/>
      <c r="K63" s="209" t="s">
        <v>97</v>
      </c>
      <c r="L63" s="208"/>
      <c r="M63" s="30" t="b">
        <v>1</v>
      </c>
      <c r="N63" s="210" t="s">
        <v>165</v>
      </c>
      <c r="O63" s="208"/>
      <c r="P63" s="30" t="b">
        <v>1</v>
      </c>
    </row>
    <row r="64" spans="2:16" ht="20.100000000000001" customHeight="1" x14ac:dyDescent="0.25">
      <c r="B64" s="209" t="s">
        <v>98</v>
      </c>
      <c r="C64" s="208"/>
      <c r="D64" s="30" t="b">
        <v>0</v>
      </c>
      <c r="E64" s="207" t="s">
        <v>99</v>
      </c>
      <c r="F64" s="208"/>
      <c r="G64" s="30" t="b">
        <v>1</v>
      </c>
      <c r="H64" s="38"/>
      <c r="I64" s="39"/>
      <c r="J64" s="40"/>
      <c r="K64" s="217" t="s">
        <v>100</v>
      </c>
      <c r="L64" s="21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7" t="s">
        <v>163</v>
      </c>
      <c r="F65" s="20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1" t="s">
        <v>106</v>
      </c>
      <c r="C69" s="211"/>
      <c r="D69" s="48"/>
      <c r="E69" s="48"/>
      <c r="F69" s="213" t="s">
        <v>107</v>
      </c>
      <c r="G69" s="215" t="s">
        <v>108</v>
      </c>
      <c r="H69" s="48"/>
      <c r="I69" s="211" t="s">
        <v>109</v>
      </c>
      <c r="J69" s="211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2"/>
      <c r="C70" s="212"/>
      <c r="D70" s="52"/>
      <c r="E70" s="53"/>
      <c r="F70" s="214"/>
      <c r="G70" s="216"/>
      <c r="H70" s="54"/>
      <c r="I70" s="212"/>
      <c r="J70" s="212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-153.19999999999999</v>
      </c>
      <c r="D72" s="136">
        <v>-154.80000000000001</v>
      </c>
      <c r="E72" s="74" t="s">
        <v>119</v>
      </c>
      <c r="F72" s="87">
        <v>21.8</v>
      </c>
      <c r="G72" s="132">
        <v>19.8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</v>
      </c>
      <c r="D73" s="136">
        <v>-133.9</v>
      </c>
      <c r="E73" s="75" t="s">
        <v>123</v>
      </c>
      <c r="F73" s="88">
        <v>33.4</v>
      </c>
      <c r="G73" s="133">
        <v>38.5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-209.9</v>
      </c>
      <c r="D74" s="136">
        <v>-211.1</v>
      </c>
      <c r="E74" s="75" t="s">
        <v>128</v>
      </c>
      <c r="F74" s="91">
        <v>10</v>
      </c>
      <c r="G74" s="134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</v>
      </c>
      <c r="D75" s="136">
        <v>-113</v>
      </c>
      <c r="E75" s="75" t="s">
        <v>133</v>
      </c>
      <c r="F75" s="91">
        <v>40</v>
      </c>
      <c r="G75" s="134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26.3</v>
      </c>
      <c r="D76" s="136">
        <v>24.4</v>
      </c>
      <c r="E76" s="75" t="s">
        <v>138</v>
      </c>
      <c r="F76" s="91">
        <v>20</v>
      </c>
      <c r="G76" s="134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23.8</v>
      </c>
      <c r="D77" s="136">
        <v>28.5</v>
      </c>
      <c r="E77" s="75" t="s">
        <v>143</v>
      </c>
      <c r="F77" s="91">
        <v>150</v>
      </c>
      <c r="G77" s="134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23.1</v>
      </c>
      <c r="D78" s="136">
        <v>21.2</v>
      </c>
      <c r="E78" s="75" t="s">
        <v>148</v>
      </c>
      <c r="F78" s="89"/>
      <c r="G78" s="135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23.8</v>
      </c>
      <c r="D79" s="136">
        <v>22</v>
      </c>
      <c r="E79" s="74" t="s">
        <v>153</v>
      </c>
      <c r="F79" s="87">
        <v>21.3</v>
      </c>
      <c r="G79" s="132">
        <v>14.3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3.7100000000000001E-5</v>
      </c>
      <c r="D80" s="137">
        <v>3.65E-5</v>
      </c>
      <c r="E80" s="75" t="s">
        <v>158</v>
      </c>
      <c r="F80" s="88">
        <v>33.700000000000003</v>
      </c>
      <c r="G80" s="133">
        <v>55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2" t="s">
        <v>162</v>
      </c>
      <c r="C84" s="152"/>
    </row>
    <row r="85" spans="2:16" ht="15" customHeight="1" x14ac:dyDescent="0.25">
      <c r="B85" s="153" t="s">
        <v>189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227" t="s">
        <v>196</v>
      </c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2025-05-07T04:39:43Z</dcterms:modified>
</cp:coreProperties>
</file>