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C25" i="1" l="1"/>
  <c r="D25" i="1" s="1"/>
  <c r="D18" i="1"/>
  <c r="H18" i="1"/>
  <c r="H19" i="1" s="1"/>
  <c r="G18" i="1"/>
  <c r="F18" i="1"/>
  <c r="E18" i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<sst xmlns="http://schemas.openxmlformats.org/spreadsheetml/2006/main" count="213" uniqueCount="194">
  <si>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</si>
  <si>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</si>
  <si>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</si>
  <si>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</si>
  <si>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</si>
  <si>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</si>
  <si>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</si>
  <si>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</si>
  <si>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</si>
  <si>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</si>
  <si>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</si>
  <si>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</si>
  <si>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</si>
  <si>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</si>
  <si>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</si>
  <si>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</si>
  <si>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</si>
  <si>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</si>
  <si>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</si>
  <si>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</si>
  <si>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</si>
  <si>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</si>
  <si>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</si>
  <si>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</si>
  <si>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</si>
  <si>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</si>
  <si>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</si>
  <si>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</si>
  <si>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</si>
  <si>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</si>
  <si>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</si>
  <si>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</si>
  <si>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</si>
  <si>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</si>
  <si>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</si>
  <si>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</si>
  <si>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</si>
  <si>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</si>
  <si>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</si>
  <si>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</si>
  <si>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</si>
  <si>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</si>
  <si>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</si>
  <si>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</si>
  <si>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</si>
  <si>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</si>
  <si>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</si>
  <si>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</si>
  <si>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</si>
  <si>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</si>
  <si>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</si>
  <si>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</si>
  <si>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</si>
  <si>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</si>
  <si>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</si>
  <si>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</si>
  <si>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</si>
  <si>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</si>
  <si>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</si>
  <si>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</si>
  <si>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</si>
  <si>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</si>
  <si>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</si>
  <si>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</si>
  <si>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</si>
  <si>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</si>
  <si>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</si>
  <si>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</si>
  <si>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</si>
  <si>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</si>
  <si>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</si>
  <si>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</si>
  <si>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</si>
  <si>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</si>
  <si>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</si>
  <si>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</si>
  <si>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</si>
  <si>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</si>
  <si>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</si>
  <si>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</si>
  <si>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</si>
  <si>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</si>
  <si>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</si>
  <si>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</si>
  <si>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</si>
  <si>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</si>
  <si>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</si>
  <si>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</si>
  <si>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</si>
  <si>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</si>
  <si>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</si>
  <si>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</si>
  <si>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</si>
  <si>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</si>
  <si>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</si>
  <si>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</si>
  <si>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</si>
  <si>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</si>
  <si>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</si>
  <si>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</si>
  <si>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</si>
  <si>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</si>
  <si>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</si>
  <si>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</si>
  <si>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</si>
  <si>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</si>
  <si>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</si>
  <si>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</si>
  <si>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</si>
  <si>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</si>
  <si>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</si>
  <si>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</si>
  <si>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</si>
  <si>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</si>
  <si>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</si>
  <si>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</si>
  <si>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</si>
  <si>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</si>
  <si>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</si>
  <si>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</si>
  <si>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</si>
  <si>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</si>
  <si>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</si>
  <si>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</si>
  <si>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</si>
  <si>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</si>
  <si>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</si>
  <si>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</si>
  <si>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</si>
  <si>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</si>
  <si>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</si>
  <si>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</si>
  <si>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</si>
  <si>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</si>
  <si>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</si>
  <si>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</si>
  <si>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</si>
  <si>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</si>
  <si>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</si>
  <si>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</si>
  <si>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</si>
  <si>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</si>
  <si>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</si>
  <si>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</si>
  <si>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</si>
  <si>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</si>
  <si>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</si>
  <si>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</si>
  <si>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</si>
  <si>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</si>
  <si>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</si>
  <si>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</si>
  <si>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</si>
  <si>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</si>
  <si>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</si>
  <si>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</si>
  <si>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</si>
  <si>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</si>
  <si>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</si>
  <si>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</si>
  <si>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</si>
  <si>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</si>
  <si>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</si>
  <si>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</si>
  <si>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</si>
  <si>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</si>
  <si>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</si>
  <si>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</si>
  <si>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</si>
  <si>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</si>
  <si>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</si>
  <si>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</si>
  <si>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</si>
  <si>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</si>
  <si>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</si>
  <si>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</si>
  <si>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</si>
  <si>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</si>
  <si>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</si>
  <si>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</si>
  <si>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</si>
  <si>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</si>
  <si>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</si>
  <si>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</si>
  <si>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</si>
  <si>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</si>
  <si>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</si>
  <si>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</si>
  <si>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</si>
  <si>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KSP</t>
    <phoneticPr fontId="3" type="noConversion"/>
  </si>
  <si>
    <t xml:space="preserve"> 20s/32k 25s/25k 35s/23k 50s/22k</t>
    <phoneticPr fontId="3" type="noConversion"/>
  </si>
  <si>
    <t xml:space="preserve"> 25s/20k 45s/22k 60s/21k</t>
    <phoneticPr fontId="3" type="noConversion"/>
  </si>
  <si>
    <t>M_019279-019280:T</t>
    <phoneticPr fontId="3" type="noConversion"/>
  </si>
  <si>
    <t>E_019305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</si>
</sst>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3" sqref="H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45772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100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1.5</v>
      </c>
      <c r="E9" s="120">
        <v>15</v>
      </c>
      <c r="F9" s="120">
        <v>38</v>
      </c>
      <c r="G9" s="113" t="s">
        <v>188</v>
      </c>
      <c r="H9" s="120">
        <v>1.7</v>
      </c>
      <c r="I9" s="113">
        <v>4.2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0.93194444444444446</v>
      </c>
      <c r="D10" s="120">
        <v>1.56</v>
      </c>
      <c r="E10" s="120">
        <v>12</v>
      </c>
      <c r="F10" s="120">
        <v>58</v>
      </c>
      <c r="G10" s="113" t="s">
        <v>188</v>
      </c>
      <c r="H10" s="120">
        <v>4.2</v>
      </c>
      <c r="I10" s="124"/>
      <c r="J10" s="1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5">
        <v>0.17013888888888887</v>
      </c>
      <c r="D11" s="126">
        <v>1.3</v>
      </c>
      <c r="E11" s="126">
        <v>11</v>
      </c>
      <c r="F11" s="126">
        <v>63</v>
      </c>
      <c r="G11" s="113" t="s">
        <v>188</v>
      </c>
      <c r="H11" s="120">
        <v>6.2</v>
      </c>
      <c r="I11" s="127"/>
      <c r="J11" s="121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23.451388888888889</v>
      </c>
      <c r="D12" s="12">
        <f>AVERAGE(D9:D11)</f>
        <v>1.4533333333333334</v>
      </c>
      <c r="E12" s="12">
        <f>AVERAGE(E9:E11)</f>
        <v>12.666666666666666</v>
      </c>
      <c r="F12" s="13">
        <f>AVERAGE(F9:F11)</f>
        <v>53</v>
      </c>
      <c r="G12" s="14"/>
      <c r="H12" s="15">
        <f>AVERAGE(H9:H11)</f>
        <v>4.0333333333333341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182</v>
      </c>
      <c r="E16" s="113" t="s">
        <v>185</v>
      </c>
      <c r="F16" s="113" t="s">
        <v>189</v>
      </c>
      <c r="G16" s="113" t="s">
        <v>186</v>
      </c>
      <c r="H16" s="113" t="s">
        <v>187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0.66805555555555562</v>
      </c>
      <c r="D17" s="112">
        <v>0.67013888888888884</v>
      </c>
      <c r="E17" s="112">
        <v>0.6972222222222223</v>
      </c>
      <c r="F17" s="112">
        <v>0.71875</v>
      </c>
      <c r="G17" s="112">
        <v>0.89583333333333337</v>
      </c>
      <c r="H17" s="112">
        <v>0.18402777777777779</v>
      </c>
      <c r="I17" s="98"/>
      <c r="J17" s="98"/>
      <c r="K17" s="98"/>
      <c r="L17" s="98"/>
      <c r="M17" s="98"/>
      <c r="N17" s="98"/>
      <c r="O17" s="98"/>
      <c r="P17" s="112">
        <v>0.18958333333333333</v>
      </c>
    </row>
    <row r="18" spans="1:16" s="76" customFormat="1" ht="14.1" customHeight="1" x14ac:dyDescent="0.25">
      <c r="A18" s="32"/>
      <c r="B18" s="22" t="s">
        <v>42</v>
      </c>
      <c r="C18" s="113">
        <v>19210</v>
      </c>
      <c r="D18" s="113">
        <f>C18+1</f>
        <v>19211</v>
      </c>
      <c r="E18" s="113">
        <f>D19+1</f>
        <v>19223</v>
      </c>
      <c r="F18" s="113">
        <f>E19+1</f>
        <v>19236</v>
      </c>
      <c r="G18" s="113">
        <f>F19+1</f>
        <v>19350</v>
      </c>
      <c r="H18" s="113">
        <f>G19+1</f>
        <v>19540</v>
      </c>
      <c r="I18" s="99"/>
      <c r="J18" s="99"/>
      <c r="K18" s="98"/>
      <c r="L18" s="98"/>
      <c r="M18" s="98"/>
      <c r="N18" s="98"/>
      <c r="O18" s="98"/>
      <c r="P18" s="113">
        <f>MAX(C18:O19)+1</f>
        <v>19545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19222</v>
      </c>
      <c r="E19" s="134">
        <v>19235</v>
      </c>
      <c r="F19" s="134">
        <v>19349</v>
      </c>
      <c r="G19" s="134">
        <v>19539</v>
      </c>
      <c r="H19" s="134">
        <f>H18+4</f>
        <v>19544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12</v>
      </c>
      <c r="E20" s="86">
        <f t="shared" ref="E20:O20" si="0">IF(ISNUMBER(E18),E19-E18+1,"")</f>
        <v>13</v>
      </c>
      <c r="F20" s="86">
        <f t="shared" si="0"/>
        <v>114</v>
      </c>
      <c r="G20" s="86">
        <f t="shared" si="0"/>
        <v>190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4" t="s">
        <v>45</v>
      </c>
      <c r="C22" s="22" t="s">
        <v>21</v>
      </c>
      <c r="D22" s="22" t="s">
        <v>23</v>
      </c>
      <c r="E22" s="22" t="s">
        <v>46</v>
      </c>
      <c r="F22" s="205" t="s">
        <v>47</v>
      </c>
      <c r="G22" s="205"/>
      <c r="H22" s="205"/>
      <c r="I22" s="205"/>
      <c r="J22" s="22" t="s">
        <v>21</v>
      </c>
      <c r="K22" s="22" t="s">
        <v>23</v>
      </c>
      <c r="L22" s="22" t="s">
        <v>46</v>
      </c>
      <c r="M22" s="205" t="s">
        <v>47</v>
      </c>
      <c r="N22" s="205"/>
      <c r="O22" s="205"/>
      <c r="P22" s="205"/>
    </row>
    <row r="23" spans="1:16" ht="13.5" customHeight="1" x14ac:dyDescent="0.25">
      <c r="B23" s="204"/>
      <c r="C23" s="118">
        <f>D18+5</f>
        <v>19216</v>
      </c>
      <c r="D23" s="118">
        <f>C23+3</f>
        <v>19219</v>
      </c>
      <c r="E23" s="111" t="s">
        <v>181</v>
      </c>
      <c r="F23" s="203" t="s">
        <v>190</v>
      </c>
      <c r="G23" s="203"/>
      <c r="H23" s="203"/>
      <c r="I23" s="203"/>
      <c r="J23" s="129"/>
      <c r="K23" s="129"/>
      <c r="L23" s="113" t="s">
        <v>49</v>
      </c>
      <c r="M23" s="203" t="s">
        <v>179</v>
      </c>
      <c r="N23" s="203"/>
      <c r="O23" s="203"/>
      <c r="P23" s="203"/>
    </row>
    <row r="24" spans="1:16" ht="13.5" customHeight="1" x14ac:dyDescent="0.25">
      <c r="B24" s="204"/>
      <c r="C24" s="118"/>
      <c r="D24" s="118"/>
      <c r="E24" s="113" t="s">
        <v>176</v>
      </c>
      <c r="F24" s="203" t="s">
        <v>179</v>
      </c>
      <c r="G24" s="203"/>
      <c r="H24" s="203"/>
      <c r="I24" s="203"/>
      <c r="J24" s="129"/>
      <c r="K24" s="129"/>
      <c r="L24" s="113" t="s">
        <v>50</v>
      </c>
      <c r="M24" s="203" t="s">
        <v>179</v>
      </c>
      <c r="N24" s="203"/>
      <c r="O24" s="203"/>
      <c r="P24" s="203"/>
    </row>
    <row r="25" spans="1:16" ht="13.5" customHeight="1" x14ac:dyDescent="0.25">
      <c r="B25" s="204"/>
      <c r="C25" s="119">
        <f>D23+1</f>
        <v>19220</v>
      </c>
      <c r="D25" s="119">
        <f>C25+2</f>
        <v>19222</v>
      </c>
      <c r="E25" s="113" t="s">
        <v>50</v>
      </c>
      <c r="F25" s="203" t="s">
        <v>191</v>
      </c>
      <c r="G25" s="203"/>
      <c r="H25" s="203"/>
      <c r="I25" s="203"/>
      <c r="J25" s="129"/>
      <c r="K25" s="129"/>
      <c r="L25" s="113" t="s">
        <v>177</v>
      </c>
      <c r="M25" s="203" t="s">
        <v>179</v>
      </c>
      <c r="N25" s="203"/>
      <c r="O25" s="203"/>
      <c r="P25" s="203"/>
    </row>
    <row r="26" spans="1:16" ht="13.5" customHeight="1" x14ac:dyDescent="0.25">
      <c r="B26" s="204"/>
      <c r="C26" s="119"/>
      <c r="D26" s="119"/>
      <c r="E26" s="113" t="s">
        <v>49</v>
      </c>
      <c r="F26" s="203" t="s">
        <v>179</v>
      </c>
      <c r="G26" s="203"/>
      <c r="H26" s="203"/>
      <c r="I26" s="203"/>
      <c r="J26" s="129"/>
      <c r="K26" s="129"/>
      <c r="L26" s="113" t="s">
        <v>48</v>
      </c>
      <c r="M26" s="203" t="s">
        <v>179</v>
      </c>
      <c r="N26" s="203"/>
      <c r="O26" s="203"/>
      <c r="P26" s="203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95" t="s">
        <v>51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0.27430555555555552</v>
      </c>
      <c r="D30" s="116">
        <v>0.15486111111111112</v>
      </c>
      <c r="E30" s="116"/>
      <c r="F30" s="116"/>
      <c r="G30" s="116"/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0.42916666666666664</v>
      </c>
    </row>
    <row r="31" spans="1:16" ht="14.1" customHeight="1" x14ac:dyDescent="0.25">
      <c r="B31" s="23" t="s">
        <v>170</v>
      </c>
      <c r="C31" s="133">
        <v>0.28819444444444448</v>
      </c>
      <c r="D31" s="130">
        <v>0.17708333333333334</v>
      </c>
      <c r="E31" s="130"/>
      <c r="F31" s="130"/>
      <c r="G31" s="130"/>
      <c r="H31" s="130"/>
      <c r="I31" s="130"/>
      <c r="J31" s="130"/>
      <c r="K31" s="130">
        <v>2.1527777777777781E-2</v>
      </c>
      <c r="L31" s="130"/>
      <c r="M31" s="104"/>
      <c r="N31" s="104"/>
      <c r="O31" s="105"/>
      <c r="P31" s="122">
        <f>SUM(C31:N31)</f>
        <v>0.48680555555555555</v>
      </c>
    </row>
    <row r="32" spans="1:16" ht="14.1" customHeight="1" x14ac:dyDescent="0.25">
      <c r="B32" s="23" t="s">
        <v>66</v>
      </c>
      <c r="C32" s="128"/>
      <c r="D32" s="131"/>
      <c r="E32" s="131"/>
      <c r="F32" s="131"/>
      <c r="G32" s="131"/>
      <c r="H32" s="131"/>
      <c r="I32" s="131"/>
      <c r="J32" s="131"/>
      <c r="K32" s="131"/>
      <c r="L32" s="131"/>
      <c r="M32" s="106"/>
      <c r="N32" s="106"/>
      <c r="O32" s="107"/>
      <c r="P32" s="122">
        <f>SUM(C32:N32)</f>
        <v>0</v>
      </c>
    </row>
    <row r="33" spans="2:16" ht="14.1" customHeight="1" thickBot="1" x14ac:dyDescent="0.3">
      <c r="B33" s="23" t="s">
        <v>67</v>
      </c>
      <c r="C33" s="108"/>
      <c r="D33" s="132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0.28819444444444448</v>
      </c>
      <c r="D34" s="101">
        <f t="shared" ref="D34:P34" si="1">D31-D32-D33</f>
        <v>0.17708333333333334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2.1527777777777781E-2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0.48680555555555555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0" t="s">
        <v>68</v>
      </c>
      <c r="C36" s="216" t="s">
        <v>192</v>
      </c>
      <c r="D36" s="217"/>
      <c r="E36" s="216" t="s">
        <v>193</v>
      </c>
      <c r="F36" s="217"/>
      <c r="G36" s="193"/>
      <c r="H36" s="194"/>
      <c r="I36" s="189"/>
      <c r="J36" s="189"/>
      <c r="K36" s="189"/>
      <c r="L36" s="189"/>
      <c r="M36" s="189"/>
      <c r="N36" s="189"/>
      <c r="O36" s="189"/>
      <c r="P36" s="189"/>
    </row>
    <row r="37" spans="2:16" ht="18" customHeight="1" x14ac:dyDescent="0.25">
      <c r="B37" s="191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</row>
    <row r="38" spans="2:16" ht="18" customHeight="1" x14ac:dyDescent="0.25">
      <c r="B38" s="191"/>
      <c r="C38" s="189" t="s">
        <v>178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</row>
    <row r="39" spans="2:16" ht="18" customHeight="1" x14ac:dyDescent="0.25">
      <c r="B39" s="191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</row>
    <row r="40" spans="2:16" ht="18" customHeight="1" x14ac:dyDescent="0.25">
      <c r="B40" s="191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</row>
    <row r="41" spans="2:16" ht="18" customHeight="1" x14ac:dyDescent="0.25">
      <c r="B41" s="192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69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167</v>
      </c>
      <c r="C53" s="167"/>
      <c r="D53" s="96"/>
      <c r="E53" s="96"/>
      <c r="F53" s="96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166</v>
      </c>
      <c r="C54" s="169"/>
      <c r="D54" s="169"/>
      <c r="E54" s="169"/>
      <c r="F54" s="218">
        <v>1477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70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71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72</v>
      </c>
      <c r="O57" s="149"/>
      <c r="P57" s="152"/>
    </row>
    <row r="58" spans="2:16" ht="17.100000000000001" customHeight="1" x14ac:dyDescent="0.25">
      <c r="B58" s="153" t="s">
        <v>73</v>
      </c>
      <c r="C58" s="154"/>
      <c r="D58" s="155"/>
      <c r="E58" s="153" t="s">
        <v>74</v>
      </c>
      <c r="F58" s="154"/>
      <c r="G58" s="155"/>
      <c r="H58" s="154" t="s">
        <v>75</v>
      </c>
      <c r="I58" s="154"/>
      <c r="J58" s="154"/>
      <c r="K58" s="156" t="s">
        <v>76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77</v>
      </c>
      <c r="C59" s="136"/>
      <c r="D59" s="30" t="b">
        <v>1</v>
      </c>
      <c r="E59" s="135" t="s">
        <v>78</v>
      </c>
      <c r="F59" s="136"/>
      <c r="G59" s="30" t="b">
        <v>1</v>
      </c>
      <c r="H59" s="143" t="s">
        <v>79</v>
      </c>
      <c r="I59" s="136"/>
      <c r="J59" s="30" t="b">
        <v>1</v>
      </c>
      <c r="K59" s="143" t="s">
        <v>80</v>
      </c>
      <c r="L59" s="136"/>
      <c r="M59" s="30" t="b">
        <v>1</v>
      </c>
      <c r="N59" s="144" t="s">
        <v>81</v>
      </c>
      <c r="O59" s="136"/>
      <c r="P59" s="30" t="b">
        <v>1</v>
      </c>
    </row>
    <row r="60" spans="2:16" ht="20.100000000000001" customHeight="1" x14ac:dyDescent="0.25">
      <c r="B60" s="135" t="s">
        <v>82</v>
      </c>
      <c r="C60" s="136"/>
      <c r="D60" s="30" t="b">
        <v>1</v>
      </c>
      <c r="E60" s="135" t="s">
        <v>83</v>
      </c>
      <c r="F60" s="136"/>
      <c r="G60" s="30" t="b">
        <v>1</v>
      </c>
      <c r="H60" s="143" t="s">
        <v>84</v>
      </c>
      <c r="I60" s="136"/>
      <c r="J60" s="30" t="b">
        <v>1</v>
      </c>
      <c r="K60" s="143" t="s">
        <v>85</v>
      </c>
      <c r="L60" s="136"/>
      <c r="M60" s="30" t="b">
        <v>1</v>
      </c>
      <c r="N60" s="144" t="s">
        <v>86</v>
      </c>
      <c r="O60" s="136"/>
      <c r="P60" s="30" t="b">
        <v>1</v>
      </c>
    </row>
    <row r="61" spans="2:16" ht="20.100000000000001" customHeight="1" x14ac:dyDescent="0.25">
      <c r="B61" s="135" t="s">
        <v>87</v>
      </c>
      <c r="C61" s="136"/>
      <c r="D61" s="30" t="b">
        <v>1</v>
      </c>
      <c r="E61" s="135" t="s">
        <v>88</v>
      </c>
      <c r="F61" s="136"/>
      <c r="G61" s="30" t="b">
        <v>1</v>
      </c>
      <c r="H61" s="143" t="s">
        <v>89</v>
      </c>
      <c r="I61" s="136"/>
      <c r="J61" s="30" t="b">
        <v>1</v>
      </c>
      <c r="K61" s="143" t="s">
        <v>90</v>
      </c>
      <c r="L61" s="136"/>
      <c r="M61" s="30" t="b">
        <v>1</v>
      </c>
      <c r="N61" s="144" t="s">
        <v>91</v>
      </c>
      <c r="O61" s="136"/>
      <c r="P61" s="30" t="b">
        <v>1</v>
      </c>
    </row>
    <row r="62" spans="2:16" ht="20.100000000000001" customHeight="1" x14ac:dyDescent="0.25">
      <c r="B62" s="143" t="s">
        <v>89</v>
      </c>
      <c r="C62" s="136"/>
      <c r="D62" s="30" t="b">
        <v>1</v>
      </c>
      <c r="E62" s="135" t="s">
        <v>92</v>
      </c>
      <c r="F62" s="136"/>
      <c r="G62" s="30" t="b">
        <v>1</v>
      </c>
      <c r="H62" s="143" t="s">
        <v>93</v>
      </c>
      <c r="I62" s="136"/>
      <c r="J62" s="30" t="b">
        <v>0</v>
      </c>
      <c r="K62" s="143" t="s">
        <v>94</v>
      </c>
      <c r="L62" s="136"/>
      <c r="M62" s="30" t="b">
        <v>1</v>
      </c>
      <c r="N62" s="144" t="s">
        <v>84</v>
      </c>
      <c r="O62" s="136"/>
      <c r="P62" s="30" t="b">
        <v>1</v>
      </c>
    </row>
    <row r="63" spans="2:16" ht="20.100000000000001" customHeight="1" x14ac:dyDescent="0.25">
      <c r="B63" s="143" t="s">
        <v>95</v>
      </c>
      <c r="C63" s="136"/>
      <c r="D63" s="30" t="b">
        <v>1</v>
      </c>
      <c r="E63" s="135" t="s">
        <v>96</v>
      </c>
      <c r="F63" s="136"/>
      <c r="G63" s="30" t="b">
        <v>1</v>
      </c>
      <c r="H63" s="35"/>
      <c r="I63" s="36"/>
      <c r="J63" s="37"/>
      <c r="K63" s="143" t="s">
        <v>97</v>
      </c>
      <c r="L63" s="136"/>
      <c r="M63" s="30" t="b">
        <v>1</v>
      </c>
      <c r="N63" s="144" t="s">
        <v>165</v>
      </c>
      <c r="O63" s="136"/>
      <c r="P63" s="30" t="b">
        <v>1</v>
      </c>
    </row>
    <row r="64" spans="2:16" ht="20.100000000000001" customHeight="1" x14ac:dyDescent="0.25">
      <c r="B64" s="143" t="s">
        <v>98</v>
      </c>
      <c r="C64" s="136"/>
      <c r="D64" s="30" t="b">
        <v>0</v>
      </c>
      <c r="E64" s="135" t="s">
        <v>99</v>
      </c>
      <c r="F64" s="136"/>
      <c r="G64" s="30" t="b">
        <v>1</v>
      </c>
      <c r="H64" s="38"/>
      <c r="I64" s="39"/>
      <c r="J64" s="40"/>
      <c r="K64" s="145" t="s">
        <v>100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163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106</v>
      </c>
      <c r="C69" s="137"/>
      <c r="D69" s="48"/>
      <c r="E69" s="48"/>
      <c r="F69" s="139" t="s">
        <v>107</v>
      </c>
      <c r="G69" s="141" t="s">
        <v>108</v>
      </c>
      <c r="H69" s="48"/>
      <c r="I69" s="137" t="s">
        <v>109</v>
      </c>
      <c r="J69" s="137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-152.69999999999999</v>
      </c>
      <c r="D72" s="87">
        <v>-155.315</v>
      </c>
      <c r="E72" s="74" t="s">
        <v>119</v>
      </c>
      <c r="F72" s="87">
        <v>22</v>
      </c>
      <c r="G72" s="219">
        <v>19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-132.17500000000001</v>
      </c>
      <c r="D73" s="87">
        <v>-134.74</v>
      </c>
      <c r="E73" s="75" t="s">
        <v>123</v>
      </c>
      <c r="F73" s="88">
        <v>33</v>
      </c>
      <c r="G73" s="220">
        <v>42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-209.55</v>
      </c>
      <c r="D74" s="87">
        <v>-211.46</v>
      </c>
      <c r="E74" s="75" t="s">
        <v>128</v>
      </c>
      <c r="F74" s="91">
        <v>10</v>
      </c>
      <c r="G74" s="221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-111.11</v>
      </c>
      <c r="D75" s="87">
        <v>-113.351</v>
      </c>
      <c r="E75" s="75" t="s">
        <v>133</v>
      </c>
      <c r="F75" s="91">
        <v>40</v>
      </c>
      <c r="G75" s="221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26.7</v>
      </c>
      <c r="D76" s="87">
        <v>24.04</v>
      </c>
      <c r="E76" s="75" t="s">
        <v>138</v>
      </c>
      <c r="F76" s="91">
        <v>20</v>
      </c>
      <c r="G76" s="221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31.4</v>
      </c>
      <c r="D77" s="87">
        <v>28.117999999999999</v>
      </c>
      <c r="E77" s="75" t="s">
        <v>143</v>
      </c>
      <c r="F77" s="91">
        <v>150</v>
      </c>
      <c r="G77" s="221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23.48</v>
      </c>
      <c r="D78" s="87">
        <v>20.93</v>
      </c>
      <c r="E78" s="75" t="s">
        <v>148</v>
      </c>
      <c r="F78" s="89"/>
      <c r="G78" s="222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24.213000000000001</v>
      </c>
      <c r="D79" s="87">
        <v>21.67</v>
      </c>
      <c r="E79" s="74" t="s">
        <v>153</v>
      </c>
      <c r="F79" s="87">
        <v>23</v>
      </c>
      <c r="G79" s="219">
        <v>12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3.6199999999999999E-5</v>
      </c>
      <c r="D80" s="90">
        <v>3.5899999999999998E-5</v>
      </c>
      <c r="E80" s="75" t="s">
        <v>158</v>
      </c>
      <c r="F80" s="88">
        <v>26</v>
      </c>
      <c r="G80" s="220">
        <v>72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162</v>
      </c>
      <c r="C84" s="199"/>
    </row>
    <row r="85" spans="2:16" ht="15" customHeight="1" x14ac:dyDescent="0.25">
      <c r="B85" s="200" t="s">
        <v>184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182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4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2025-04-26T04:37:08Z</dcterms:modified>
</cp:coreProperties>
</file>