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5" i="1" s="1"/>
  <c r="D25" i="1" s="1"/>
  <c r="H18" i="1" l="1"/>
  <c r="H19" i="1" s="1"/>
  <c r="G18" i="1"/>
  <c r="F18" i="1"/>
  <c r="D18" i="1" l="1"/>
  <c r="E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<sst xmlns="http://schemas.openxmlformats.org/spreadsheetml/2006/main" count="221" uniqueCount="208">
  <si>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</si>
  <si>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</si>
  <si>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</si>
  <si>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</si>
  <si>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</si>
  <si>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</si>
  <si>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</si>
  <si>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</si>
  <si>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</si>
  <si>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</si>
  <si>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</si>
  <si>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</si>
  <si>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</si>
  <si>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</si>
  <si>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</si>
  <si>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</si>
  <si>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</si>
  <si>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</si>
  <si>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</si>
  <si>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</si>
  <si>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</si>
  <si>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</si>
  <si>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</si>
  <si>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</si>
  <si>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</si>
  <si>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</si>
  <si>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</si>
  <si>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</si>
  <si>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</si>
  <si>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</si>
  <si>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</si>
  <si>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</si>
  <si>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</si>
  <si>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</si>
  <si>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</si>
  <si>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</si>
  <si>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</si>
  <si>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</si>
  <si>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</si>
  <si>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</si>
  <si>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</si>
  <si>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</si>
  <si>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</si>
  <si>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</si>
  <si>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</si>
  <si>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</si>
  <si>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</si>
  <si>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</si>
  <si>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</si>
  <si>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</si>
  <si>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</si>
  <si>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</si>
  <si>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</si>
  <si>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</si>
  <si>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</si>
  <si>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</si>
  <si>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</si>
  <si>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</si>
  <si>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</si>
  <si>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</si>
  <si>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</si>
  <si>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</si>
  <si>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</si>
  <si>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</si>
  <si>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</si>
  <si>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</si>
  <si>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</si>
  <si>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</si>
  <si>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</si>
  <si>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</si>
  <si>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</si>
  <si>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</si>
  <si>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</si>
  <si>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</si>
  <si>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</si>
  <si>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</si>
  <si>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</si>
  <si>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</si>
  <si>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</si>
  <si>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</si>
  <si>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</si>
  <si>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</si>
  <si>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</si>
  <si>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</si>
  <si>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</si>
  <si>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</si>
  <si>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</si>
  <si>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</si>
  <si>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</si>
  <si>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</si>
  <si>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</si>
  <si>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</si>
  <si>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</si>
  <si>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</si>
  <si>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</si>
  <si>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</si>
  <si>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</si>
  <si>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</si>
  <si>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</si>
  <si>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</si>
  <si>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</si>
  <si>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</si>
  <si>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</si>
  <si>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</si>
  <si>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</si>
  <si>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</si>
  <si>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</si>
  <si>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</si>
  <si>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</si>
  <si>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</si>
  <si>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</si>
  <si>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</si>
  <si>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</si>
  <si>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</si>
  <si>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</si>
  <si>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</si>
  <si>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</si>
  <si>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</si>
  <si>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</si>
  <si>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</si>
  <si>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</si>
  <si>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</si>
  <si>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</si>
  <si>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</si>
  <si>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</si>
  <si>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</si>
  <si>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</si>
  <si>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</si>
  <si>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</si>
  <si>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</si>
  <si>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</si>
  <si>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</si>
  <si>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</si>
  <si>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</si>
  <si>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</si>
  <si>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</si>
  <si>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</si>
  <si>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</si>
  <si>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</si>
  <si>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</si>
  <si>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</si>
  <si>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</si>
  <si>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</si>
  <si>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</si>
  <si>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</si>
  <si>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</si>
  <si>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</si>
  <si>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</si>
  <si>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</si>
  <si>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</si>
  <si>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</si>
  <si>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</si>
  <si>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</si>
  <si>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</si>
  <si>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</si>
  <si>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</si>
  <si>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</si>
  <si>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</si>
  <si>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</si>
  <si>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</si>
  <si>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</si>
  <si>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</si>
  <si>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</si>
  <si>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</si>
  <si>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</si>
  <si>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</si>
  <si>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</si>
  <si>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</si>
  <si>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</si>
  <si>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</si>
  <si>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</si>
  <si>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</si>
  <si>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</si>
  <si>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</si>
  <si>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</si>
  <si>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</si>
  <si>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</si>
  <si>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</si>
  <si>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</si>
  <si>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</si>
  <si>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</si>
  <si>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</si>
  <si>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</si>
  <si>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</si>
  <si>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</si>
  <si>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</si>
  <si>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</si>
  <si>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</si>
  <si>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</si>
  <si>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</si>
  <si>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</si>
  <si>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</si>
  <si>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SE</t>
    <phoneticPr fontId="3" type="noConversion"/>
  </si>
  <si>
    <t xml:space="preserve"> 20s/22k 35s/25k 50s/18k</t>
    <phoneticPr fontId="3" type="noConversion"/>
  </si>
  <si>
    <t xml:space="preserve"> 20s/15k 35s/19k 50s/18k</t>
    <phoneticPr fontId="3" type="noConversion"/>
  </si>
  <si>
    <t>1) [17:28-17:40] Evening TMT HA Limit으로 망원경 멈춤</t>
    <phoneticPr fontId="3" type="noConversion"/>
  </si>
  <si>
    <t>KSP</t>
    <phoneticPr fontId="3" type="noConversion"/>
  </si>
  <si>
    <t>E</t>
    <phoneticPr fontId="3" type="noConversion"/>
  </si>
  <si>
    <t>M_017520:K</t>
    <phoneticPr fontId="3" type="noConversion"/>
  </si>
  <si>
    <t>M_017521</t>
    <phoneticPr fontId="3" type="noConversion"/>
  </si>
  <si>
    <t>M_017522-17523:M</t>
    <phoneticPr fontId="3" type="noConversion"/>
  </si>
  <si>
    <t>T_017537-017544</t>
    <phoneticPr fontId="3" type="noConversion"/>
  </si>
  <si>
    <t>M_017561:K</t>
    <phoneticPr fontId="3" type="noConversion"/>
  </si>
  <si>
    <t>M_017562</t>
    <phoneticPr fontId="3" type="noConversion"/>
  </si>
  <si>
    <t>E</t>
    <phoneticPr fontId="3" type="noConversion"/>
  </si>
  <si>
    <t>M_017684-017685:N</t>
    <phoneticPr fontId="3" type="noConversion"/>
  </si>
  <si>
    <t>2) [3:07-3:32] 짙은 구름과 고습으로 관측중단</t>
    <phoneticPr fontId="3" type="noConversion"/>
  </si>
  <si>
    <t>2) [20:08-20:17]  Dome Shutter Control 멈춤. 닫았다 열어 재실행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</si>
</sst>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4" sqref="G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3">
        <v>45762</v>
      </c>
      <c r="D3" s="174"/>
      <c r="E3" s="1"/>
      <c r="F3" s="1"/>
      <c r="G3" s="1"/>
      <c r="H3" s="1"/>
      <c r="I3" s="1"/>
      <c r="J3" s="1"/>
      <c r="K3" s="33" t="s">
        <v>2</v>
      </c>
      <c r="L3" s="175">
        <f>(P31-(P32+P33))/P31*100</f>
        <v>96.212121212121218</v>
      </c>
      <c r="M3" s="175"/>
      <c r="N3" s="33" t="s">
        <v>3</v>
      </c>
      <c r="O3" s="175">
        <f>(P31-P33)/P31*100</f>
        <v>100</v>
      </c>
      <c r="P3" s="175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93">
        <v>0.73958333333333337</v>
      </c>
      <c r="D9" s="202">
        <v>2</v>
      </c>
      <c r="E9" s="202">
        <v>8.4</v>
      </c>
      <c r="F9" s="202">
        <v>55</v>
      </c>
      <c r="G9" s="194" t="s">
        <v>197</v>
      </c>
      <c r="H9" s="202">
        <v>3.7</v>
      </c>
      <c r="I9" s="194">
        <v>92</v>
      </c>
      <c r="J9" s="20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93">
        <v>0.9375</v>
      </c>
      <c r="D10" s="202">
        <v>1.8</v>
      </c>
      <c r="E10" s="202">
        <v>6.4</v>
      </c>
      <c r="F10" s="202">
        <v>75</v>
      </c>
      <c r="G10" s="194" t="s">
        <v>204</v>
      </c>
      <c r="H10" s="202">
        <v>4</v>
      </c>
      <c r="I10" s="208"/>
      <c r="J10" s="20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09">
        <v>0.14583333333333334</v>
      </c>
      <c r="D11" s="210">
        <v>1.5</v>
      </c>
      <c r="E11" s="210">
        <v>5.4</v>
      </c>
      <c r="F11" s="210">
        <v>89</v>
      </c>
      <c r="G11" s="194" t="s">
        <v>192</v>
      </c>
      <c r="H11" s="202">
        <v>2.9</v>
      </c>
      <c r="I11" s="211"/>
      <c r="J11" s="203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23.40625</v>
      </c>
      <c r="D12" s="12">
        <f>AVERAGE(D9:D11)</f>
        <v>1.7666666666666666</v>
      </c>
      <c r="E12" s="12">
        <f>AVERAGE(E9:E11)</f>
        <v>6.7333333333333343</v>
      </c>
      <c r="F12" s="13">
        <f>AVERAGE(F9:F11)</f>
        <v>73</v>
      </c>
      <c r="G12" s="14"/>
      <c r="H12" s="15">
        <f>AVERAGE(H9:H11)</f>
        <v>3.5333333333333332</v>
      </c>
      <c r="I12" s="16"/>
      <c r="J12" s="17">
        <f>AVERAGE(J9:J11)</f>
        <v>4.666666666666667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92" t="s">
        <v>175</v>
      </c>
      <c r="D16" s="195" t="s">
        <v>188</v>
      </c>
      <c r="E16" s="194" t="s">
        <v>189</v>
      </c>
      <c r="F16" s="194" t="s">
        <v>196</v>
      </c>
      <c r="G16" s="194" t="s">
        <v>190</v>
      </c>
      <c r="H16" s="194" t="s">
        <v>191</v>
      </c>
      <c r="I16" s="99"/>
      <c r="J16" s="99"/>
      <c r="K16" s="99"/>
      <c r="L16" s="99"/>
      <c r="M16" s="99"/>
      <c r="N16" s="99"/>
      <c r="O16" s="99"/>
      <c r="P16" s="194" t="s">
        <v>182</v>
      </c>
    </row>
    <row r="17" spans="1:16" s="76" customFormat="1" ht="14.1" customHeight="1" x14ac:dyDescent="0.25">
      <c r="A17" s="32"/>
      <c r="B17" s="22" t="s">
        <v>41</v>
      </c>
      <c r="C17" s="193">
        <v>0.67847222222222225</v>
      </c>
      <c r="D17" s="193">
        <v>0.68194444444444446</v>
      </c>
      <c r="E17" s="193">
        <v>0.71388888888888891</v>
      </c>
      <c r="F17" s="193">
        <v>0.73611111111111116</v>
      </c>
      <c r="G17" s="193">
        <v>0.91805555555555562</v>
      </c>
      <c r="H17" s="193">
        <v>0.17361111111111113</v>
      </c>
      <c r="I17" s="98"/>
      <c r="J17" s="98"/>
      <c r="K17" s="98"/>
      <c r="L17" s="98"/>
      <c r="M17" s="98"/>
      <c r="N17" s="98"/>
      <c r="O17" s="98"/>
      <c r="P17" s="193">
        <v>0.17847222222222223</v>
      </c>
    </row>
    <row r="18" spans="1:16" s="76" customFormat="1" ht="14.1" customHeight="1" x14ac:dyDescent="0.25">
      <c r="A18" s="32"/>
      <c r="B18" s="22" t="s">
        <v>42</v>
      </c>
      <c r="C18" s="194">
        <v>17460</v>
      </c>
      <c r="D18" s="194">
        <f>C18+1</f>
        <v>17461</v>
      </c>
      <c r="E18" s="194">
        <f>D19+1</f>
        <v>17472</v>
      </c>
      <c r="F18" s="194">
        <f>E19+1</f>
        <v>17481</v>
      </c>
      <c r="G18" s="194">
        <f>F19+1</f>
        <v>17588</v>
      </c>
      <c r="H18" s="194">
        <f>G19+1</f>
        <v>17744</v>
      </c>
      <c r="I18" s="99"/>
      <c r="J18" s="99"/>
      <c r="K18" s="98"/>
      <c r="L18" s="98"/>
      <c r="M18" s="98"/>
      <c r="N18" s="98"/>
      <c r="O18" s="98"/>
      <c r="P18" s="194">
        <f>MAX(C18:O19)+1</f>
        <v>17749</v>
      </c>
    </row>
    <row r="19" spans="1:16" s="76" customFormat="1" ht="14.1" customHeight="1" thickBot="1" x14ac:dyDescent="0.3">
      <c r="A19" s="32"/>
      <c r="B19" s="9" t="s">
        <v>43</v>
      </c>
      <c r="C19" s="81"/>
      <c r="D19" s="194">
        <v>17471</v>
      </c>
      <c r="E19" s="204">
        <v>17480</v>
      </c>
      <c r="F19" s="204">
        <v>17587</v>
      </c>
      <c r="G19" s="204">
        <v>17743</v>
      </c>
      <c r="H19" s="204">
        <f>H18+4</f>
        <v>17748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11</v>
      </c>
      <c r="E20" s="86">
        <f t="shared" ref="E20:O20" si="0">IF(ISNUMBER(E18),E19-E18+1,"")</f>
        <v>9</v>
      </c>
      <c r="F20" s="86">
        <f t="shared" si="0"/>
        <v>107</v>
      </c>
      <c r="G20" s="86">
        <f t="shared" si="0"/>
        <v>156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2" t="s">
        <v>21</v>
      </c>
      <c r="D22" s="22" t="s">
        <v>23</v>
      </c>
      <c r="E22" s="22" t="s">
        <v>46</v>
      </c>
      <c r="F22" s="181" t="s">
        <v>47</v>
      </c>
      <c r="G22" s="181"/>
      <c r="H22" s="181"/>
      <c r="I22" s="181"/>
      <c r="J22" s="22" t="s">
        <v>21</v>
      </c>
      <c r="K22" s="22" t="s">
        <v>23</v>
      </c>
      <c r="L22" s="22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99">
        <v>17466</v>
      </c>
      <c r="D23" s="199">
        <f>C23+2</f>
        <v>17468</v>
      </c>
      <c r="E23" s="192" t="s">
        <v>183</v>
      </c>
      <c r="F23" s="200" t="s">
        <v>193</v>
      </c>
      <c r="G23" s="200"/>
      <c r="H23" s="200"/>
      <c r="I23" s="200"/>
      <c r="J23" s="201"/>
      <c r="K23" s="201"/>
      <c r="L23" s="194" t="s">
        <v>49</v>
      </c>
      <c r="M23" s="200" t="s">
        <v>181</v>
      </c>
      <c r="N23" s="200"/>
      <c r="O23" s="200"/>
      <c r="P23" s="200"/>
    </row>
    <row r="24" spans="1:16" ht="13.5" customHeight="1" x14ac:dyDescent="0.25">
      <c r="B24" s="180"/>
      <c r="C24" s="199"/>
      <c r="D24" s="199"/>
      <c r="E24" s="194" t="s">
        <v>176</v>
      </c>
      <c r="F24" s="200" t="s">
        <v>185</v>
      </c>
      <c r="G24" s="200"/>
      <c r="H24" s="200"/>
      <c r="I24" s="200"/>
      <c r="J24" s="201"/>
      <c r="K24" s="201"/>
      <c r="L24" s="194" t="s">
        <v>50</v>
      </c>
      <c r="M24" s="200" t="s">
        <v>177</v>
      </c>
      <c r="N24" s="200"/>
      <c r="O24" s="200"/>
      <c r="P24" s="200"/>
    </row>
    <row r="25" spans="1:16" ht="13.5" customHeight="1" x14ac:dyDescent="0.25">
      <c r="B25" s="180"/>
      <c r="C25" s="201">
        <f>D23+1</f>
        <v>17469</v>
      </c>
      <c r="D25" s="201">
        <f>C25+2</f>
        <v>17471</v>
      </c>
      <c r="E25" s="194" t="s">
        <v>50</v>
      </c>
      <c r="F25" s="200" t="s">
        <v>194</v>
      </c>
      <c r="G25" s="200"/>
      <c r="H25" s="200"/>
      <c r="I25" s="200"/>
      <c r="J25" s="201"/>
      <c r="K25" s="201"/>
      <c r="L25" s="194" t="s">
        <v>178</v>
      </c>
      <c r="M25" s="200" t="s">
        <v>180</v>
      </c>
      <c r="N25" s="200"/>
      <c r="O25" s="200"/>
      <c r="P25" s="200"/>
    </row>
    <row r="26" spans="1:16" ht="13.5" customHeight="1" x14ac:dyDescent="0.25">
      <c r="B26" s="180"/>
      <c r="C26" s="201"/>
      <c r="D26" s="201"/>
      <c r="E26" s="194" t="s">
        <v>49</v>
      </c>
      <c r="F26" s="200" t="s">
        <v>186</v>
      </c>
      <c r="G26" s="200"/>
      <c r="H26" s="200"/>
      <c r="I26" s="200"/>
      <c r="J26" s="201"/>
      <c r="K26" s="201"/>
      <c r="L26" s="194" t="s">
        <v>48</v>
      </c>
      <c r="M26" s="200" t="s">
        <v>177</v>
      </c>
      <c r="N26" s="200"/>
      <c r="O26" s="200"/>
      <c r="P26" s="200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72" t="s">
        <v>51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96">
        <v>0.24305555555555555</v>
      </c>
      <c r="D30" s="197">
        <v>0.17430555555555557</v>
      </c>
      <c r="E30" s="197"/>
      <c r="F30" s="197"/>
      <c r="G30" s="197"/>
      <c r="H30" s="197"/>
      <c r="I30" s="197"/>
      <c r="J30" s="197"/>
      <c r="K30" s="198"/>
      <c r="L30" s="197"/>
      <c r="M30" s="197"/>
      <c r="N30" s="197"/>
      <c r="O30" s="197"/>
      <c r="P30" s="206">
        <f>SUM(C30:J30,L30:N30)</f>
        <v>0.41736111111111113</v>
      </c>
    </row>
    <row r="31" spans="1:16" ht="14.1" customHeight="1" x14ac:dyDescent="0.25">
      <c r="B31" s="23" t="s">
        <v>170</v>
      </c>
      <c r="C31" s="215">
        <v>0.25555555555555559</v>
      </c>
      <c r="D31" s="205">
        <v>0.18194444444444444</v>
      </c>
      <c r="E31" s="105"/>
      <c r="F31" s="105"/>
      <c r="G31" s="105"/>
      <c r="H31" s="105"/>
      <c r="I31" s="105"/>
      <c r="J31" s="105"/>
      <c r="K31" s="205">
        <v>2.0833333333333332E-2</v>
      </c>
      <c r="L31" s="105"/>
      <c r="M31" s="105"/>
      <c r="N31" s="105"/>
      <c r="O31" s="106"/>
      <c r="P31" s="206">
        <f>SUM(C31:N31)</f>
        <v>0.45833333333333331</v>
      </c>
    </row>
    <row r="32" spans="1:16" ht="14.1" customHeight="1" x14ac:dyDescent="0.25">
      <c r="B32" s="23" t="s">
        <v>66</v>
      </c>
      <c r="C32" s="218">
        <v>1.7361111111111112E-2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8"/>
      <c r="P32" s="206">
        <f>SUM(C32:N32)</f>
        <v>1.7361111111111112E-2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207">
        <f>SUM(C33:N33)</f>
        <v>0</v>
      </c>
    </row>
    <row r="34" spans="2:16" ht="14.1" customHeight="1" x14ac:dyDescent="0.25">
      <c r="B34" s="70" t="s">
        <v>168</v>
      </c>
      <c r="C34" s="101">
        <f>C31-C32-C33</f>
        <v>0.23819444444444449</v>
      </c>
      <c r="D34" s="101">
        <f t="shared" ref="D34:P34" si="1">D31-D32-D33</f>
        <v>0.18194444444444444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2.0833333333333332E-2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0.44097222222222221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7" t="s">
        <v>68</v>
      </c>
      <c r="C36" s="170" t="s">
        <v>198</v>
      </c>
      <c r="D36" s="171"/>
      <c r="E36" s="170" t="s">
        <v>199</v>
      </c>
      <c r="F36" s="171"/>
      <c r="G36" s="170" t="s">
        <v>200</v>
      </c>
      <c r="H36" s="171"/>
      <c r="I36" s="166" t="s">
        <v>201</v>
      </c>
      <c r="J36" s="166"/>
      <c r="K36" s="166" t="s">
        <v>202</v>
      </c>
      <c r="L36" s="166"/>
      <c r="M36" s="166" t="s">
        <v>203</v>
      </c>
      <c r="N36" s="166"/>
      <c r="O36" s="166" t="s">
        <v>205</v>
      </c>
      <c r="P36" s="166"/>
    </row>
    <row r="37" spans="2:16" ht="18" customHeight="1" x14ac:dyDescent="0.25">
      <c r="B37" s="168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</row>
    <row r="38" spans="2:16" ht="18" customHeight="1" x14ac:dyDescent="0.25">
      <c r="B38" s="168"/>
      <c r="C38" s="166" t="s">
        <v>179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</row>
    <row r="39" spans="2:16" ht="18" customHeight="1" x14ac:dyDescent="0.25">
      <c r="B39" s="168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</row>
    <row r="40" spans="2:16" ht="18" customHeight="1" x14ac:dyDescent="0.25">
      <c r="B40" s="168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</row>
    <row r="41" spans="2:16" ht="18" customHeight="1" x14ac:dyDescent="0.25">
      <c r="B41" s="169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3" t="s">
        <v>69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5"/>
    </row>
    <row r="44" spans="2:16" ht="14.1" customHeight="1" x14ac:dyDescent="0.25">
      <c r="B44" s="156" t="s">
        <v>195</v>
      </c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8"/>
    </row>
    <row r="45" spans="2:16" ht="14.1" customHeight="1" x14ac:dyDescent="0.25">
      <c r="B45" s="159" t="s">
        <v>206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62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63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5"/>
    </row>
    <row r="48" spans="2:16" ht="14.1" customHeight="1" x14ac:dyDescent="0.25">
      <c r="B48" s="137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</row>
    <row r="49" spans="2:16" ht="14.1" customHeight="1" x14ac:dyDescent="0.25">
      <c r="B49" s="137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9"/>
    </row>
    <row r="50" spans="2:16" ht="14.1" customHeight="1" x14ac:dyDescent="0.25">
      <c r="B50" s="137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9"/>
    </row>
    <row r="51" spans="2:16" ht="14.1" customHeight="1" x14ac:dyDescent="0.25">
      <c r="B51" s="137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9"/>
    </row>
    <row r="52" spans="2:16" ht="14.1" customHeight="1" thickBot="1" x14ac:dyDescent="0.3">
      <c r="B52" s="140"/>
      <c r="C52" s="141"/>
      <c r="D52" s="138"/>
      <c r="E52" s="138"/>
      <c r="F52" s="138"/>
      <c r="G52" s="141"/>
      <c r="H52" s="141"/>
      <c r="I52" s="141"/>
      <c r="J52" s="141"/>
      <c r="K52" s="141"/>
      <c r="L52" s="141"/>
      <c r="M52" s="141"/>
      <c r="N52" s="141"/>
      <c r="O52" s="141"/>
      <c r="P52" s="142"/>
    </row>
    <row r="53" spans="2:16" ht="14.1" customHeight="1" thickTop="1" thickBot="1" x14ac:dyDescent="0.3">
      <c r="B53" s="143" t="s">
        <v>167</v>
      </c>
      <c r="C53" s="144"/>
      <c r="D53" s="96"/>
      <c r="E53" s="96"/>
      <c r="F53" s="96"/>
      <c r="G53" s="147"/>
      <c r="H53" s="148"/>
      <c r="I53" s="148"/>
      <c r="J53" s="148"/>
      <c r="K53" s="148"/>
      <c r="L53" s="148"/>
      <c r="M53" s="148"/>
      <c r="N53" s="148"/>
      <c r="O53" s="148"/>
      <c r="P53" s="149"/>
    </row>
    <row r="54" spans="2:16" ht="14.1" customHeight="1" thickTop="1" thickBot="1" x14ac:dyDescent="0.3">
      <c r="B54" s="145" t="s">
        <v>166</v>
      </c>
      <c r="C54" s="146"/>
      <c r="D54" s="146"/>
      <c r="E54" s="146"/>
      <c r="F54" s="96">
        <v>709</v>
      </c>
      <c r="G54" s="150"/>
      <c r="H54" s="151"/>
      <c r="I54" s="151"/>
      <c r="J54" s="151"/>
      <c r="K54" s="151"/>
      <c r="L54" s="151"/>
      <c r="M54" s="151"/>
      <c r="N54" s="151"/>
      <c r="O54" s="151"/>
      <c r="P54" s="152"/>
    </row>
    <row r="55" spans="2:16" ht="13.5" customHeight="1" thickTop="1" x14ac:dyDescent="0.25"/>
    <row r="56" spans="2:16" ht="17.25" customHeight="1" x14ac:dyDescent="0.25">
      <c r="B56" s="124" t="s">
        <v>70</v>
      </c>
      <c r="C56" s="12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25" t="s">
        <v>71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7"/>
      <c r="N57" s="128" t="s">
        <v>72</v>
      </c>
      <c r="O57" s="126"/>
      <c r="P57" s="129"/>
    </row>
    <row r="58" spans="2:16" ht="17.100000000000001" customHeight="1" x14ac:dyDescent="0.25">
      <c r="B58" s="130" t="s">
        <v>73</v>
      </c>
      <c r="C58" s="131"/>
      <c r="D58" s="132"/>
      <c r="E58" s="130" t="s">
        <v>74</v>
      </c>
      <c r="F58" s="131"/>
      <c r="G58" s="132"/>
      <c r="H58" s="131" t="s">
        <v>75</v>
      </c>
      <c r="I58" s="131"/>
      <c r="J58" s="131"/>
      <c r="K58" s="133" t="s">
        <v>76</v>
      </c>
      <c r="L58" s="131"/>
      <c r="M58" s="134"/>
      <c r="N58" s="135"/>
      <c r="O58" s="131"/>
      <c r="P58" s="136"/>
    </row>
    <row r="59" spans="2:16" ht="20.100000000000001" customHeight="1" x14ac:dyDescent="0.25">
      <c r="B59" s="112" t="s">
        <v>77</v>
      </c>
      <c r="C59" s="113"/>
      <c r="D59" s="30" t="b">
        <v>1</v>
      </c>
      <c r="E59" s="112" t="s">
        <v>78</v>
      </c>
      <c r="F59" s="113"/>
      <c r="G59" s="30" t="b">
        <v>1</v>
      </c>
      <c r="H59" s="120" t="s">
        <v>79</v>
      </c>
      <c r="I59" s="113"/>
      <c r="J59" s="30" t="b">
        <v>1</v>
      </c>
      <c r="K59" s="120" t="s">
        <v>80</v>
      </c>
      <c r="L59" s="113"/>
      <c r="M59" s="30" t="b">
        <v>1</v>
      </c>
      <c r="N59" s="121" t="s">
        <v>81</v>
      </c>
      <c r="O59" s="113"/>
      <c r="P59" s="30" t="b">
        <v>1</v>
      </c>
    </row>
    <row r="60" spans="2:16" ht="20.100000000000001" customHeight="1" x14ac:dyDescent="0.25">
      <c r="B60" s="112" t="s">
        <v>82</v>
      </c>
      <c r="C60" s="113"/>
      <c r="D60" s="30" t="b">
        <v>1</v>
      </c>
      <c r="E60" s="112" t="s">
        <v>83</v>
      </c>
      <c r="F60" s="113"/>
      <c r="G60" s="30" t="b">
        <v>1</v>
      </c>
      <c r="H60" s="120" t="s">
        <v>84</v>
      </c>
      <c r="I60" s="113"/>
      <c r="J60" s="30" t="b">
        <v>1</v>
      </c>
      <c r="K60" s="120" t="s">
        <v>85</v>
      </c>
      <c r="L60" s="113"/>
      <c r="M60" s="30" t="b">
        <v>1</v>
      </c>
      <c r="N60" s="121" t="s">
        <v>86</v>
      </c>
      <c r="O60" s="113"/>
      <c r="P60" s="30" t="b">
        <v>1</v>
      </c>
    </row>
    <row r="61" spans="2:16" ht="20.100000000000001" customHeight="1" x14ac:dyDescent="0.25">
      <c r="B61" s="112" t="s">
        <v>87</v>
      </c>
      <c r="C61" s="113"/>
      <c r="D61" s="30" t="b">
        <v>1</v>
      </c>
      <c r="E61" s="112" t="s">
        <v>88</v>
      </c>
      <c r="F61" s="113"/>
      <c r="G61" s="30" t="b">
        <v>1</v>
      </c>
      <c r="H61" s="120" t="s">
        <v>89</v>
      </c>
      <c r="I61" s="113"/>
      <c r="J61" s="30" t="b">
        <v>1</v>
      </c>
      <c r="K61" s="120" t="s">
        <v>90</v>
      </c>
      <c r="L61" s="113"/>
      <c r="M61" s="30" t="b">
        <v>1</v>
      </c>
      <c r="N61" s="121" t="s">
        <v>91</v>
      </c>
      <c r="O61" s="113"/>
      <c r="P61" s="30" t="b">
        <v>1</v>
      </c>
    </row>
    <row r="62" spans="2:16" ht="20.100000000000001" customHeight="1" x14ac:dyDescent="0.25">
      <c r="B62" s="120" t="s">
        <v>89</v>
      </c>
      <c r="C62" s="113"/>
      <c r="D62" s="30" t="b">
        <v>1</v>
      </c>
      <c r="E62" s="112" t="s">
        <v>92</v>
      </c>
      <c r="F62" s="113"/>
      <c r="G62" s="30" t="b">
        <v>1</v>
      </c>
      <c r="H62" s="120" t="s">
        <v>93</v>
      </c>
      <c r="I62" s="113"/>
      <c r="J62" s="30" t="b">
        <v>0</v>
      </c>
      <c r="K62" s="120" t="s">
        <v>94</v>
      </c>
      <c r="L62" s="113"/>
      <c r="M62" s="30" t="b">
        <v>1</v>
      </c>
      <c r="N62" s="121" t="s">
        <v>84</v>
      </c>
      <c r="O62" s="113"/>
      <c r="P62" s="30" t="b">
        <v>1</v>
      </c>
    </row>
    <row r="63" spans="2:16" ht="20.100000000000001" customHeight="1" x14ac:dyDescent="0.25">
      <c r="B63" s="120" t="s">
        <v>95</v>
      </c>
      <c r="C63" s="113"/>
      <c r="D63" s="30" t="b">
        <v>1</v>
      </c>
      <c r="E63" s="112" t="s">
        <v>96</v>
      </c>
      <c r="F63" s="113"/>
      <c r="G63" s="30" t="b">
        <v>1</v>
      </c>
      <c r="H63" s="35"/>
      <c r="I63" s="36"/>
      <c r="J63" s="37"/>
      <c r="K63" s="120" t="s">
        <v>97</v>
      </c>
      <c r="L63" s="113"/>
      <c r="M63" s="30" t="b">
        <v>1</v>
      </c>
      <c r="N63" s="121" t="s">
        <v>165</v>
      </c>
      <c r="O63" s="113"/>
      <c r="P63" s="30" t="b">
        <v>1</v>
      </c>
    </row>
    <row r="64" spans="2:16" ht="20.100000000000001" customHeight="1" x14ac:dyDescent="0.25">
      <c r="B64" s="120" t="s">
        <v>98</v>
      </c>
      <c r="C64" s="113"/>
      <c r="D64" s="30" t="b">
        <v>0</v>
      </c>
      <c r="E64" s="112" t="s">
        <v>99</v>
      </c>
      <c r="F64" s="113"/>
      <c r="G64" s="30" t="b">
        <v>1</v>
      </c>
      <c r="H64" s="38"/>
      <c r="I64" s="39"/>
      <c r="J64" s="40"/>
      <c r="K64" s="122" t="s">
        <v>100</v>
      </c>
      <c r="L64" s="12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2" t="s">
        <v>163</v>
      </c>
      <c r="F65" s="11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14" t="s">
        <v>106</v>
      </c>
      <c r="C69" s="114"/>
      <c r="D69" s="48"/>
      <c r="E69" s="48"/>
      <c r="F69" s="116" t="s">
        <v>107</v>
      </c>
      <c r="G69" s="118" t="s">
        <v>108</v>
      </c>
      <c r="H69" s="48"/>
      <c r="I69" s="114" t="s">
        <v>109</v>
      </c>
      <c r="J69" s="114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15"/>
      <c r="C70" s="115"/>
      <c r="D70" s="52"/>
      <c r="E70" s="53"/>
      <c r="F70" s="117"/>
      <c r="G70" s="119"/>
      <c r="H70" s="54"/>
      <c r="I70" s="115"/>
      <c r="J70" s="115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-153.69999999999999</v>
      </c>
      <c r="D72" s="216">
        <v>-155.5</v>
      </c>
      <c r="E72" s="74" t="s">
        <v>119</v>
      </c>
      <c r="F72" s="87">
        <v>20.7</v>
      </c>
      <c r="G72" s="212">
        <v>19.5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-133.4</v>
      </c>
      <c r="D73" s="216">
        <v>-134.80000000000001</v>
      </c>
      <c r="E73" s="75" t="s">
        <v>123</v>
      </c>
      <c r="F73" s="88">
        <v>29.8</v>
      </c>
      <c r="G73" s="104">
        <v>39.1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-210.2</v>
      </c>
      <c r="D74" s="216">
        <v>-211.8</v>
      </c>
      <c r="E74" s="75" t="s">
        <v>128</v>
      </c>
      <c r="F74" s="91">
        <v>10</v>
      </c>
      <c r="G74" s="21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-112.1</v>
      </c>
      <c r="D75" s="216">
        <v>-113.5</v>
      </c>
      <c r="E75" s="75" t="s">
        <v>133</v>
      </c>
      <c r="F75" s="91">
        <v>40</v>
      </c>
      <c r="G75" s="213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</v>
      </c>
      <c r="D76" s="216">
        <v>23.7</v>
      </c>
      <c r="E76" s="75" t="s">
        <v>138</v>
      </c>
      <c r="F76" s="91">
        <v>20</v>
      </c>
      <c r="G76" s="213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29.6</v>
      </c>
      <c r="D77" s="216">
        <v>27.3</v>
      </c>
      <c r="E77" s="75" t="s">
        <v>143</v>
      </c>
      <c r="F77" s="91">
        <v>150</v>
      </c>
      <c r="G77" s="21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21.8</v>
      </c>
      <c r="D78" s="216">
        <v>20.8</v>
      </c>
      <c r="E78" s="75" t="s">
        <v>148</v>
      </c>
      <c r="F78" s="89"/>
      <c r="G78" s="21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22.5</v>
      </c>
      <c r="D79" s="216">
        <v>21.5</v>
      </c>
      <c r="E79" s="74" t="s">
        <v>153</v>
      </c>
      <c r="F79" s="87">
        <v>19.5</v>
      </c>
      <c r="G79" s="212">
        <v>8.1999999999999993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3.5500000000000002E-5</v>
      </c>
      <c r="D80" s="217">
        <v>3.5200000000000002E-5</v>
      </c>
      <c r="E80" s="75" t="s">
        <v>158</v>
      </c>
      <c r="F80" s="88">
        <v>29.8</v>
      </c>
      <c r="G80" s="104">
        <v>85.1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76" t="s">
        <v>162</v>
      </c>
      <c r="C84" s="176"/>
    </row>
    <row r="85" spans="2:16" ht="15" customHeight="1" x14ac:dyDescent="0.25">
      <c r="B85" s="177" t="s">
        <v>187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59" t="s">
        <v>207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88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90"/>
    </row>
    <row r="88" spans="2:16" ht="15" customHeight="1" x14ac:dyDescent="0.25">
      <c r="B88" s="188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90"/>
    </row>
    <row r="89" spans="2:16" ht="15" customHeight="1" x14ac:dyDescent="0.25">
      <c r="B89" s="191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4"/>
    </row>
    <row r="90" spans="2:16" ht="15" customHeight="1" x14ac:dyDescent="0.25">
      <c r="B90" s="188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90"/>
    </row>
    <row r="91" spans="2:16" ht="15" customHeight="1" x14ac:dyDescent="0.25">
      <c r="B91" s="188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90"/>
    </row>
    <row r="92" spans="2:16" ht="15" customHeight="1" x14ac:dyDescent="0.25">
      <c r="B92" s="182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4"/>
    </row>
    <row r="93" spans="2:16" ht="15" customHeight="1" x14ac:dyDescent="0.25">
      <c r="B93" s="182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4"/>
    </row>
    <row r="94" spans="2:16" ht="15" customHeight="1" x14ac:dyDescent="0.25">
      <c r="B94" s="182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4"/>
    </row>
    <row r="95" spans="2:16" ht="15" customHeight="1" x14ac:dyDescent="0.25">
      <c r="B95" s="182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4"/>
    </row>
    <row r="96" spans="2:16" ht="15" customHeight="1" x14ac:dyDescent="0.25">
      <c r="B96" s="182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4"/>
    </row>
    <row r="97" spans="2:16" ht="15" customHeight="1" x14ac:dyDescent="0.25">
      <c r="B97" s="182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4"/>
    </row>
    <row r="98" spans="2:16" ht="15" customHeight="1" x14ac:dyDescent="0.25">
      <c r="B98" s="182"/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4"/>
    </row>
    <row r="99" spans="2:16" ht="15" customHeight="1" x14ac:dyDescent="0.2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2025-04-16T04:22:14Z</dcterms:modified>
</cp:coreProperties>
</file>