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/>
  <c r="D19" i="1"/>
  <c r="H18" i="1" l="1"/>
  <c r="G18" i="1"/>
  <c r="F18" i="1"/>
  <c r="D18" i="1" l="1"/>
  <c r="E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<sst xmlns="http://schemas.openxmlformats.org/spreadsheetml/2006/main" count="215" uniqueCount="202">
  <si>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</si>
  <si>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</si>
  <si>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</si>
  <si>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</si>
  <si>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</si>
  <si>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</si>
  <si>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</si>
  <si>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</si>
  <si>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</si>
  <si>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</si>
  <si>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</si>
  <si>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</si>
  <si>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</si>
  <si>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</si>
  <si>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</si>
  <si>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</si>
  <si>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</si>
  <si>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</si>
  <si>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</si>
  <si>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</si>
  <si>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</si>
  <si>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</si>
  <si>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</si>
  <si>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</si>
  <si>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</si>
  <si>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</si>
  <si>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</si>
  <si>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</si>
  <si>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</si>
  <si>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</si>
  <si>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</si>
  <si>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</si>
  <si>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</si>
  <si>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</si>
  <si>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</si>
  <si>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</si>
  <si>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</si>
  <si>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</si>
  <si>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</si>
  <si>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</si>
  <si>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</si>
  <si>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</si>
  <si>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</si>
  <si>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</si>
  <si>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</si>
  <si>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</si>
  <si>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</si>
  <si>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</si>
  <si>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</si>
  <si>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</si>
  <si>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</si>
  <si>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</si>
  <si>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</si>
  <si>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</si>
  <si>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</si>
  <si>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</si>
  <si>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</si>
  <si>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</si>
  <si>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</si>
  <si>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</si>
  <si>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</si>
  <si>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</si>
  <si>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</si>
  <si>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</si>
  <si>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</si>
  <si>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</si>
  <si>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</si>
  <si>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</si>
  <si>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</si>
  <si>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</si>
  <si>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</si>
  <si>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</si>
  <si>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</si>
  <si>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</si>
  <si>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</si>
  <si>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</si>
  <si>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</si>
  <si>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</si>
  <si>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</si>
  <si>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</si>
  <si>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</si>
  <si>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</si>
  <si>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</si>
  <si>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</si>
  <si>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</si>
  <si>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</si>
  <si>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</si>
  <si>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</si>
  <si>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</si>
  <si>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</si>
  <si>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</si>
  <si>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</si>
  <si>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</si>
  <si>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</si>
  <si>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</si>
  <si>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</si>
  <si>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</si>
  <si>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</si>
  <si>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</si>
  <si>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</si>
  <si>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</si>
  <si>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</si>
  <si>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</si>
  <si>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</si>
  <si>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</si>
  <si>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</si>
  <si>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</si>
  <si>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</si>
  <si>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</si>
  <si>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</si>
  <si>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</si>
  <si>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</si>
  <si>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</si>
  <si>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</si>
  <si>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</si>
  <si>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</si>
  <si>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</si>
  <si>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</si>
  <si>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</si>
  <si>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</si>
  <si>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</si>
  <si>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</si>
  <si>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</si>
  <si>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</si>
  <si>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</si>
  <si>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</si>
  <si>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</si>
  <si>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</si>
  <si>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</si>
  <si>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</si>
  <si>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</si>
  <si>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</si>
  <si>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</si>
  <si>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</si>
  <si>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</si>
  <si>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</si>
  <si>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</si>
  <si>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</si>
  <si>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</si>
  <si>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</si>
  <si>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</si>
  <si>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</si>
  <si>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</si>
  <si>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</si>
  <si>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</si>
  <si>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</si>
  <si>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</si>
  <si>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</si>
  <si>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</si>
  <si>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</si>
  <si>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</si>
  <si>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</si>
  <si>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</si>
  <si>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</si>
  <si>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</si>
  <si>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</si>
  <si>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</si>
  <si>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</si>
  <si>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</si>
  <si>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</si>
  <si>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</si>
  <si>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</si>
  <si>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</si>
  <si>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</si>
  <si>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</si>
  <si>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</si>
  <si>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</si>
  <si>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</si>
  <si>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</si>
  <si>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</si>
  <si>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</si>
  <si>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</si>
  <si>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</si>
  <si>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</si>
  <si>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</si>
  <si>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</si>
  <si>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</si>
  <si>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/  /  /  /</t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</si>
  <si>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</si>
  <si>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</si>
  <si>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</si>
  <si>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</si>
  <si>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</si>
  <si>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</si>
  <si>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</si>
  <si>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</si>
  <si>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</si>
  <si>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</si>
  <si>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</si>
  <si>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</si>
  <si>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</si>
  <si>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</si>
  <si>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</si>
  <si>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KSP</t>
    <phoneticPr fontId="3" type="noConversion"/>
  </si>
  <si>
    <t>ENG</t>
    <phoneticPr fontId="3" type="noConversion"/>
  </si>
  <si>
    <t>ALL</t>
    <phoneticPr fontId="3" type="noConversion"/>
  </si>
  <si>
    <t>SW</t>
    <phoneticPr fontId="3" type="noConversion"/>
  </si>
  <si>
    <t>C_017152-17159</t>
    <phoneticPr fontId="3" type="noConversion"/>
  </si>
  <si>
    <t>SW</t>
    <phoneticPr fontId="3" type="noConversion"/>
  </si>
  <si>
    <t>C_017210-17286</t>
    <phoneticPr fontId="3" type="noConversion"/>
  </si>
  <si>
    <t xml:space="preserve">1) [18:50] 짙은 구름과 고습으로 관측중단 [20:51] 관측재개 [22:45] 관측중단 [23:35] 관측재개 [01:15] 관측중단 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</si>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</sst>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E68" sqref="E68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70" t="s">
        <v>0</v>
      </c>
      <c r="C2" s="17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71">
        <v>45760</v>
      </c>
      <c r="D3" s="172"/>
      <c r="E3" s="1"/>
      <c r="F3" s="1"/>
      <c r="G3" s="1"/>
      <c r="H3" s="1"/>
      <c r="I3" s="1"/>
      <c r="J3" s="1"/>
      <c r="K3" s="33" t="s">
        <v>2</v>
      </c>
      <c r="L3" s="173">
        <f>(P31-(P32+P33))/P31*100</f>
        <v>46.53465346534653</v>
      </c>
      <c r="M3" s="173"/>
      <c r="N3" s="33" t="s">
        <v>3</v>
      </c>
      <c r="O3" s="173">
        <f>(P31-P33)/P31*100</f>
        <v>100</v>
      </c>
      <c r="P3" s="173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0" t="s">
        <v>6</v>
      </c>
      <c r="C7" s="17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91">
        <v>0.73958333333333337</v>
      </c>
      <c r="D9" s="200">
        <v>1.8</v>
      </c>
      <c r="E9" s="200">
        <v>9.6999999999999993</v>
      </c>
      <c r="F9" s="200">
        <v>79</v>
      </c>
      <c r="G9" s="192" t="s">
        <v>196</v>
      </c>
      <c r="H9" s="200">
        <v>3.1</v>
      </c>
      <c r="I9" s="192">
        <v>99</v>
      </c>
      <c r="J9" s="201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91">
        <v>0.9375</v>
      </c>
      <c r="D10" s="200">
        <v>3.1</v>
      </c>
      <c r="E10" s="200">
        <v>6.8</v>
      </c>
      <c r="F10" s="200">
        <v>88</v>
      </c>
      <c r="G10" s="192" t="s">
        <v>198</v>
      </c>
      <c r="H10" s="200">
        <v>4.2</v>
      </c>
      <c r="I10" s="206"/>
      <c r="J10" s="201">
        <f>IF(L10, 1, 0) + IF(M10, 2, 0) + IF(N10, 4, 0) + IF(O10, 8, 0) + IF(P10, 16, 0)</f>
        <v>13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07">
        <v>0.14583333333333334</v>
      </c>
      <c r="D11" s="208"/>
      <c r="E11" s="208">
        <v>4.5999999999999996</v>
      </c>
      <c r="F11" s="208">
        <v>90</v>
      </c>
      <c r="G11" s="192" t="s">
        <v>201</v>
      </c>
      <c r="H11" s="200">
        <v>5.6</v>
      </c>
      <c r="I11" s="209"/>
      <c r="J11" s="201">
        <f>IF(L11, 1, 0) + IF(M11, 2, 0) + IF(N11, 4, 0) + IF(O11, 8, 0) + IF(P11, 16, 0)</f>
        <v>13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23.40625</v>
      </c>
      <c r="D12" s="12">
        <f>AVERAGE(D9:D11)</f>
        <v>2.4500000000000002</v>
      </c>
      <c r="E12" s="12">
        <f>AVERAGE(E9:E11)</f>
        <v>7.0333333333333341</v>
      </c>
      <c r="F12" s="13">
        <f>AVERAGE(F9:F11)</f>
        <v>85.666666666666671</v>
      </c>
      <c r="G12" s="14"/>
      <c r="H12" s="15">
        <f>AVERAGE(H9:H11)</f>
        <v>4.3</v>
      </c>
      <c r="I12" s="16"/>
      <c r="J12" s="17">
        <f>AVERAGE(J9:J11)</f>
        <v>11.666666666666666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0" t="s">
        <v>25</v>
      </c>
      <c r="C14" s="1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90" t="s">
        <v>175</v>
      </c>
      <c r="D16" s="193" t="s">
        <v>188</v>
      </c>
      <c r="E16" s="192" t="s">
        <v>189</v>
      </c>
      <c r="F16" s="192" t="s">
        <v>193</v>
      </c>
      <c r="G16" s="192" t="s">
        <v>194</v>
      </c>
      <c r="H16" s="192" t="s">
        <v>190</v>
      </c>
      <c r="I16" s="192" t="s">
        <v>195</v>
      </c>
      <c r="J16" s="99"/>
      <c r="K16" s="99"/>
      <c r="L16" s="99"/>
      <c r="M16" s="99"/>
      <c r="N16" s="99"/>
      <c r="O16" s="99"/>
      <c r="P16" s="192" t="s">
        <v>182</v>
      </c>
    </row>
    <row r="17" spans="1:16" s="76" customFormat="1" ht="14.1" customHeight="1" x14ac:dyDescent="0.25">
      <c r="A17" s="32"/>
      <c r="B17" s="22" t="s">
        <v>41</v>
      </c>
      <c r="C17" s="191">
        <v>0.68194444444444446</v>
      </c>
      <c r="D17" s="191">
        <v>0.68402777777777779</v>
      </c>
      <c r="E17" s="191">
        <v>0.71597222222222223</v>
      </c>
      <c r="F17" s="191">
        <v>0.73749999999999993</v>
      </c>
      <c r="G17" s="191">
        <v>0.86875000000000002</v>
      </c>
      <c r="H17" s="191">
        <v>0.92708333333333337</v>
      </c>
      <c r="I17" s="191">
        <v>0.15277777777777776</v>
      </c>
      <c r="J17" s="98"/>
      <c r="K17" s="98"/>
      <c r="L17" s="98"/>
      <c r="M17" s="98"/>
      <c r="N17" s="98"/>
      <c r="O17" s="98"/>
      <c r="P17" s="191">
        <v>0.15694444444444444</v>
      </c>
    </row>
    <row r="18" spans="1:16" s="76" customFormat="1" ht="14.1" customHeight="1" x14ac:dyDescent="0.25">
      <c r="A18" s="32"/>
      <c r="B18" s="22" t="s">
        <v>42</v>
      </c>
      <c r="C18" s="192">
        <v>17111</v>
      </c>
      <c r="D18" s="192">
        <f>C18+1</f>
        <v>17112</v>
      </c>
      <c r="E18" s="192">
        <f>D19+1</f>
        <v>17117</v>
      </c>
      <c r="F18" s="192">
        <f>E19+1</f>
        <v>17130</v>
      </c>
      <c r="G18" s="192">
        <f>F19+1</f>
        <v>17160</v>
      </c>
      <c r="H18" s="192">
        <f>G19+1</f>
        <v>17219</v>
      </c>
      <c r="I18" s="192">
        <f>H19+1</f>
        <v>17287</v>
      </c>
      <c r="J18" s="99"/>
      <c r="K18" s="98"/>
      <c r="L18" s="98"/>
      <c r="M18" s="98"/>
      <c r="N18" s="98"/>
      <c r="O18" s="98"/>
      <c r="P18" s="192">
        <f>MAX(C18:O19)+1</f>
        <v>17292</v>
      </c>
    </row>
    <row r="19" spans="1:16" s="76" customFormat="1" ht="14.1" customHeight="1" thickBot="1" x14ac:dyDescent="0.3">
      <c r="A19" s="32"/>
      <c r="B19" s="9" t="s">
        <v>43</v>
      </c>
      <c r="C19" s="81"/>
      <c r="D19" s="192">
        <f>D18+4</f>
        <v>17116</v>
      </c>
      <c r="E19" s="202">
        <v>17129</v>
      </c>
      <c r="F19" s="202">
        <v>17159</v>
      </c>
      <c r="G19" s="202">
        <v>17218</v>
      </c>
      <c r="H19" s="202">
        <v>17286</v>
      </c>
      <c r="I19" s="202">
        <f>I18+4</f>
        <v>17291</v>
      </c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5</v>
      </c>
      <c r="E20" s="86">
        <f t="shared" ref="E20:O20" si="0">IF(ISNUMBER(E18),E19-E18+1,"")</f>
        <v>13</v>
      </c>
      <c r="F20" s="86">
        <f t="shared" si="0"/>
        <v>30</v>
      </c>
      <c r="G20" s="86">
        <f t="shared" si="0"/>
        <v>59</v>
      </c>
      <c r="H20" s="86">
        <f t="shared" si="0"/>
        <v>68</v>
      </c>
      <c r="I20" s="86">
        <f t="shared" si="0"/>
        <v>5</v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8" t="s">
        <v>45</v>
      </c>
      <c r="C22" s="22" t="s">
        <v>21</v>
      </c>
      <c r="D22" s="22" t="s">
        <v>23</v>
      </c>
      <c r="E22" s="22" t="s">
        <v>46</v>
      </c>
      <c r="F22" s="179" t="s">
        <v>47</v>
      </c>
      <c r="G22" s="179"/>
      <c r="H22" s="179"/>
      <c r="I22" s="179"/>
      <c r="J22" s="22" t="s">
        <v>21</v>
      </c>
      <c r="K22" s="22" t="s">
        <v>23</v>
      </c>
      <c r="L22" s="22" t="s">
        <v>46</v>
      </c>
      <c r="M22" s="179" t="s">
        <v>47</v>
      </c>
      <c r="N22" s="179"/>
      <c r="O22" s="179"/>
      <c r="P22" s="179"/>
    </row>
    <row r="23" spans="1:16" ht="13.5" customHeight="1" x14ac:dyDescent="0.25">
      <c r="B23" s="178"/>
      <c r="C23" s="197"/>
      <c r="D23" s="197"/>
      <c r="E23" s="190" t="s">
        <v>183</v>
      </c>
      <c r="F23" s="198" t="s">
        <v>191</v>
      </c>
      <c r="G23" s="198"/>
      <c r="H23" s="198"/>
      <c r="I23" s="198"/>
      <c r="J23" s="199"/>
      <c r="K23" s="199"/>
      <c r="L23" s="192" t="s">
        <v>49</v>
      </c>
      <c r="M23" s="198" t="s">
        <v>181</v>
      </c>
      <c r="N23" s="198"/>
      <c r="O23" s="198"/>
      <c r="P23" s="198"/>
    </row>
    <row r="24" spans="1:16" ht="13.5" customHeight="1" x14ac:dyDescent="0.25">
      <c r="B24" s="178"/>
      <c r="C24" s="197"/>
      <c r="D24" s="197"/>
      <c r="E24" s="192" t="s">
        <v>176</v>
      </c>
      <c r="F24" s="198" t="s">
        <v>185</v>
      </c>
      <c r="G24" s="198"/>
      <c r="H24" s="198"/>
      <c r="I24" s="198"/>
      <c r="J24" s="199"/>
      <c r="K24" s="199"/>
      <c r="L24" s="192" t="s">
        <v>50</v>
      </c>
      <c r="M24" s="198" t="s">
        <v>177</v>
      </c>
      <c r="N24" s="198"/>
      <c r="O24" s="198"/>
      <c r="P24" s="198"/>
    </row>
    <row r="25" spans="1:16" ht="13.5" customHeight="1" x14ac:dyDescent="0.25">
      <c r="B25" s="178"/>
      <c r="C25" s="199"/>
      <c r="D25" s="199"/>
      <c r="E25" s="192" t="s">
        <v>50</v>
      </c>
      <c r="F25" s="198" t="s">
        <v>192</v>
      </c>
      <c r="G25" s="198"/>
      <c r="H25" s="198"/>
      <c r="I25" s="198"/>
      <c r="J25" s="199"/>
      <c r="K25" s="199"/>
      <c r="L25" s="192" t="s">
        <v>178</v>
      </c>
      <c r="M25" s="198" t="s">
        <v>180</v>
      </c>
      <c r="N25" s="198"/>
      <c r="O25" s="198"/>
      <c r="P25" s="198"/>
    </row>
    <row r="26" spans="1:16" ht="13.5" customHeight="1" x14ac:dyDescent="0.25">
      <c r="B26" s="178"/>
      <c r="C26" s="199"/>
      <c r="D26" s="199"/>
      <c r="E26" s="192" t="s">
        <v>49</v>
      </c>
      <c r="F26" s="198" t="s">
        <v>186</v>
      </c>
      <c r="G26" s="198"/>
      <c r="H26" s="198"/>
      <c r="I26" s="198"/>
      <c r="J26" s="199"/>
      <c r="K26" s="199"/>
      <c r="L26" s="192" t="s">
        <v>48</v>
      </c>
      <c r="M26" s="198" t="s">
        <v>177</v>
      </c>
      <c r="N26" s="198"/>
      <c r="O26" s="198"/>
      <c r="P26" s="198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70" t="s">
        <v>51</v>
      </c>
      <c r="C28" s="170"/>
      <c r="D28" s="17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94">
        <v>0.23680555555555557</v>
      </c>
      <c r="D30" s="195">
        <v>8.3333333333333329E-2</v>
      </c>
      <c r="E30" s="195"/>
      <c r="F30" s="195"/>
      <c r="G30" s="195"/>
      <c r="H30" s="195"/>
      <c r="I30" s="195"/>
      <c r="J30" s="195"/>
      <c r="K30" s="196"/>
      <c r="L30" s="195"/>
      <c r="M30" s="195"/>
      <c r="N30" s="195"/>
      <c r="O30" s="195">
        <v>9.5138888888888884E-2</v>
      </c>
      <c r="P30" s="204">
        <f>SUM(C30:J30,L30:N30)</f>
        <v>0.32013888888888892</v>
      </c>
    </row>
    <row r="31" spans="1:16" ht="14.1" customHeight="1" x14ac:dyDescent="0.25">
      <c r="B31" s="23" t="s">
        <v>170</v>
      </c>
      <c r="C31" s="213">
        <v>0.24652777777777779</v>
      </c>
      <c r="D31" s="203">
        <v>8.3333333333333329E-2</v>
      </c>
      <c r="E31" s="105"/>
      <c r="F31" s="105"/>
      <c r="G31" s="105"/>
      <c r="H31" s="105"/>
      <c r="I31" s="105"/>
      <c r="J31" s="105"/>
      <c r="K31" s="203">
        <v>2.0833333333333332E-2</v>
      </c>
      <c r="L31" s="105"/>
      <c r="M31" s="105"/>
      <c r="N31" s="105"/>
      <c r="O31" s="217">
        <v>9.5138888888888884E-2</v>
      </c>
      <c r="P31" s="204">
        <f>SUM(C31:N31)</f>
        <v>0.35069444444444442</v>
      </c>
    </row>
    <row r="32" spans="1:16" ht="14.1" customHeight="1" x14ac:dyDescent="0.25">
      <c r="B32" s="23" t="s">
        <v>66</v>
      </c>
      <c r="C32" s="219">
        <v>0.15277777777777776</v>
      </c>
      <c r="D32" s="216">
        <v>3.4722222222222224E-2</v>
      </c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218">
        <v>4.7916666666666663E-2</v>
      </c>
      <c r="P32" s="204">
        <f>SUM(C32:N32)</f>
        <v>0.1875</v>
      </c>
    </row>
    <row r="33" spans="2:16" ht="14.1" customHeight="1" thickBot="1" x14ac:dyDescent="0.3">
      <c r="B33" s="23" t="s">
        <v>67</v>
      </c>
      <c r="C33" s="107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205">
        <f>SUM(C33:N33)</f>
        <v>0</v>
      </c>
    </row>
    <row r="34" spans="2:16" ht="14.1" customHeight="1" x14ac:dyDescent="0.25">
      <c r="B34" s="70" t="s">
        <v>168</v>
      </c>
      <c r="C34" s="101">
        <f>C31-C32-C33</f>
        <v>9.3750000000000028E-2</v>
      </c>
      <c r="D34" s="101">
        <f t="shared" ref="D34:P34" si="1">D31-D32-D33</f>
        <v>4.8611111111111105E-2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2.0833333333333332E-2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0.16319444444444442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5" t="s">
        <v>68</v>
      </c>
      <c r="C36" s="168" t="s">
        <v>197</v>
      </c>
      <c r="D36" s="169"/>
      <c r="E36" s="168" t="s">
        <v>199</v>
      </c>
      <c r="F36" s="169"/>
      <c r="G36" s="168"/>
      <c r="H36" s="169"/>
      <c r="I36" s="164"/>
      <c r="J36" s="164"/>
      <c r="K36" s="164"/>
      <c r="L36" s="164"/>
      <c r="M36" s="164"/>
      <c r="N36" s="164"/>
      <c r="O36" s="164"/>
      <c r="P36" s="164"/>
    </row>
    <row r="37" spans="2:16" ht="18" customHeight="1" x14ac:dyDescent="0.25">
      <c r="B37" s="166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</row>
    <row r="38" spans="2:16" ht="18" customHeight="1" x14ac:dyDescent="0.25">
      <c r="B38" s="166"/>
      <c r="C38" s="164" t="s">
        <v>179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</row>
    <row r="39" spans="2:16" ht="18" customHeight="1" x14ac:dyDescent="0.25">
      <c r="B39" s="166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</row>
    <row r="40" spans="2:16" ht="18" customHeight="1" x14ac:dyDescent="0.25">
      <c r="B40" s="166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</row>
    <row r="41" spans="2:16" ht="18" customHeight="1" x14ac:dyDescent="0.25">
      <c r="B41" s="167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1" t="s">
        <v>69</v>
      </c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3"/>
    </row>
    <row r="44" spans="2:16" ht="14.1" customHeight="1" x14ac:dyDescent="0.25">
      <c r="B44" s="154" t="s">
        <v>200</v>
      </c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6"/>
    </row>
    <row r="45" spans="2:16" ht="14.1" customHeight="1" x14ac:dyDescent="0.25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9"/>
    </row>
    <row r="46" spans="2:16" ht="14.1" customHeight="1" x14ac:dyDescent="0.25">
      <c r="B46" s="160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9"/>
    </row>
    <row r="47" spans="2:16" ht="14.1" customHeight="1" x14ac:dyDescent="0.25">
      <c r="B47" s="161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3"/>
    </row>
    <row r="48" spans="2:16" ht="14.1" customHeight="1" x14ac:dyDescent="0.25"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7"/>
    </row>
    <row r="49" spans="2:16" ht="14.1" customHeight="1" x14ac:dyDescent="0.25">
      <c r="B49" s="135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7"/>
    </row>
    <row r="50" spans="2:16" ht="14.1" customHeight="1" x14ac:dyDescent="0.25">
      <c r="B50" s="135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7"/>
    </row>
    <row r="51" spans="2:16" ht="14.1" customHeight="1" x14ac:dyDescent="0.25">
      <c r="B51" s="135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7"/>
    </row>
    <row r="52" spans="2:16" ht="14.1" customHeight="1" thickBot="1" x14ac:dyDescent="0.3">
      <c r="B52" s="138"/>
      <c r="C52" s="139"/>
      <c r="D52" s="136"/>
      <c r="E52" s="136"/>
      <c r="F52" s="136"/>
      <c r="G52" s="139"/>
      <c r="H52" s="139"/>
      <c r="I52" s="139"/>
      <c r="J52" s="139"/>
      <c r="K52" s="139"/>
      <c r="L52" s="139"/>
      <c r="M52" s="139"/>
      <c r="N52" s="139"/>
      <c r="O52" s="139"/>
      <c r="P52" s="140"/>
    </row>
    <row r="53" spans="2:16" ht="14.1" customHeight="1" thickTop="1" thickBot="1" x14ac:dyDescent="0.3">
      <c r="B53" s="141" t="s">
        <v>167</v>
      </c>
      <c r="C53" s="142"/>
      <c r="D53" s="96"/>
      <c r="E53" s="96"/>
      <c r="F53" s="96"/>
      <c r="G53" s="145"/>
      <c r="H53" s="146"/>
      <c r="I53" s="146"/>
      <c r="J53" s="146"/>
      <c r="K53" s="146"/>
      <c r="L53" s="146"/>
      <c r="M53" s="146"/>
      <c r="N53" s="146"/>
      <c r="O53" s="146"/>
      <c r="P53" s="147"/>
    </row>
    <row r="54" spans="2:16" ht="14.1" customHeight="1" thickTop="1" thickBot="1" x14ac:dyDescent="0.3">
      <c r="B54" s="143" t="s">
        <v>166</v>
      </c>
      <c r="C54" s="144"/>
      <c r="D54" s="144"/>
      <c r="E54" s="144"/>
      <c r="F54" s="96">
        <v>530</v>
      </c>
      <c r="G54" s="148"/>
      <c r="H54" s="149"/>
      <c r="I54" s="149"/>
      <c r="J54" s="149"/>
      <c r="K54" s="149"/>
      <c r="L54" s="149"/>
      <c r="M54" s="149"/>
      <c r="N54" s="149"/>
      <c r="O54" s="149"/>
      <c r="P54" s="150"/>
    </row>
    <row r="55" spans="2:16" ht="13.5" customHeight="1" thickTop="1" x14ac:dyDescent="0.25"/>
    <row r="56" spans="2:16" ht="17.25" customHeight="1" x14ac:dyDescent="0.25">
      <c r="B56" s="122" t="s">
        <v>70</v>
      </c>
      <c r="C56" s="12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23" t="s">
        <v>71</v>
      </c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5"/>
      <c r="N57" s="126" t="s">
        <v>72</v>
      </c>
      <c r="O57" s="124"/>
      <c r="P57" s="127"/>
    </row>
    <row r="58" spans="2:16" ht="17.100000000000001" customHeight="1" x14ac:dyDescent="0.25">
      <c r="B58" s="128" t="s">
        <v>73</v>
      </c>
      <c r="C58" s="129"/>
      <c r="D58" s="130"/>
      <c r="E58" s="128" t="s">
        <v>74</v>
      </c>
      <c r="F58" s="129"/>
      <c r="G58" s="130"/>
      <c r="H58" s="129" t="s">
        <v>75</v>
      </c>
      <c r="I58" s="129"/>
      <c r="J58" s="129"/>
      <c r="K58" s="131" t="s">
        <v>76</v>
      </c>
      <c r="L58" s="129"/>
      <c r="M58" s="132"/>
      <c r="N58" s="133"/>
      <c r="O58" s="129"/>
      <c r="P58" s="134"/>
    </row>
    <row r="59" spans="2:16" ht="20.100000000000001" customHeight="1" x14ac:dyDescent="0.25">
      <c r="B59" s="110" t="s">
        <v>77</v>
      </c>
      <c r="C59" s="111"/>
      <c r="D59" s="30" t="b">
        <v>1</v>
      </c>
      <c r="E59" s="110" t="s">
        <v>78</v>
      </c>
      <c r="F59" s="111"/>
      <c r="G59" s="30" t="b">
        <v>1</v>
      </c>
      <c r="H59" s="118" t="s">
        <v>79</v>
      </c>
      <c r="I59" s="111"/>
      <c r="J59" s="30" t="b">
        <v>1</v>
      </c>
      <c r="K59" s="118" t="s">
        <v>80</v>
      </c>
      <c r="L59" s="111"/>
      <c r="M59" s="30" t="b">
        <v>1</v>
      </c>
      <c r="N59" s="119" t="s">
        <v>81</v>
      </c>
      <c r="O59" s="111"/>
      <c r="P59" s="30" t="b">
        <v>1</v>
      </c>
    </row>
    <row r="60" spans="2:16" ht="20.100000000000001" customHeight="1" x14ac:dyDescent="0.25">
      <c r="B60" s="110" t="s">
        <v>82</v>
      </c>
      <c r="C60" s="111"/>
      <c r="D60" s="30" t="b">
        <v>1</v>
      </c>
      <c r="E60" s="110" t="s">
        <v>83</v>
      </c>
      <c r="F60" s="111"/>
      <c r="G60" s="30" t="b">
        <v>1</v>
      </c>
      <c r="H60" s="118" t="s">
        <v>84</v>
      </c>
      <c r="I60" s="111"/>
      <c r="J60" s="30" t="b">
        <v>1</v>
      </c>
      <c r="K60" s="118" t="s">
        <v>85</v>
      </c>
      <c r="L60" s="111"/>
      <c r="M60" s="30" t="b">
        <v>1</v>
      </c>
      <c r="N60" s="119" t="s">
        <v>86</v>
      </c>
      <c r="O60" s="111"/>
      <c r="P60" s="30" t="b">
        <v>1</v>
      </c>
    </row>
    <row r="61" spans="2:16" ht="20.100000000000001" customHeight="1" x14ac:dyDescent="0.25">
      <c r="B61" s="110" t="s">
        <v>87</v>
      </c>
      <c r="C61" s="111"/>
      <c r="D61" s="30" t="b">
        <v>1</v>
      </c>
      <c r="E61" s="110" t="s">
        <v>88</v>
      </c>
      <c r="F61" s="111"/>
      <c r="G61" s="30" t="b">
        <v>1</v>
      </c>
      <c r="H61" s="118" t="s">
        <v>89</v>
      </c>
      <c r="I61" s="111"/>
      <c r="J61" s="30" t="b">
        <v>1</v>
      </c>
      <c r="K61" s="118" t="s">
        <v>90</v>
      </c>
      <c r="L61" s="111"/>
      <c r="M61" s="30" t="b">
        <v>1</v>
      </c>
      <c r="N61" s="119" t="s">
        <v>91</v>
      </c>
      <c r="O61" s="111"/>
      <c r="P61" s="30" t="b">
        <v>1</v>
      </c>
    </row>
    <row r="62" spans="2:16" ht="20.100000000000001" customHeight="1" x14ac:dyDescent="0.25">
      <c r="B62" s="118" t="s">
        <v>89</v>
      </c>
      <c r="C62" s="111"/>
      <c r="D62" s="30" t="b">
        <v>1</v>
      </c>
      <c r="E62" s="110" t="s">
        <v>92</v>
      </c>
      <c r="F62" s="111"/>
      <c r="G62" s="30" t="b">
        <v>1</v>
      </c>
      <c r="H62" s="118" t="s">
        <v>93</v>
      </c>
      <c r="I62" s="111"/>
      <c r="J62" s="30" t="b">
        <v>0</v>
      </c>
      <c r="K62" s="118" t="s">
        <v>94</v>
      </c>
      <c r="L62" s="111"/>
      <c r="M62" s="30" t="b">
        <v>1</v>
      </c>
      <c r="N62" s="119" t="s">
        <v>84</v>
      </c>
      <c r="O62" s="111"/>
      <c r="P62" s="30" t="b">
        <v>1</v>
      </c>
    </row>
    <row r="63" spans="2:16" ht="20.100000000000001" customHeight="1" x14ac:dyDescent="0.25">
      <c r="B63" s="118" t="s">
        <v>95</v>
      </c>
      <c r="C63" s="111"/>
      <c r="D63" s="30" t="b">
        <v>1</v>
      </c>
      <c r="E63" s="110" t="s">
        <v>96</v>
      </c>
      <c r="F63" s="111"/>
      <c r="G63" s="30" t="b">
        <v>1</v>
      </c>
      <c r="H63" s="35"/>
      <c r="I63" s="36"/>
      <c r="J63" s="37"/>
      <c r="K63" s="118" t="s">
        <v>97</v>
      </c>
      <c r="L63" s="111"/>
      <c r="M63" s="30" t="b">
        <v>1</v>
      </c>
      <c r="N63" s="119" t="s">
        <v>165</v>
      </c>
      <c r="O63" s="111"/>
      <c r="P63" s="30" t="b">
        <v>1</v>
      </c>
    </row>
    <row r="64" spans="2:16" ht="20.100000000000001" customHeight="1" x14ac:dyDescent="0.25">
      <c r="B64" s="118" t="s">
        <v>98</v>
      </c>
      <c r="C64" s="111"/>
      <c r="D64" s="30" t="b">
        <v>0</v>
      </c>
      <c r="E64" s="110" t="s">
        <v>99</v>
      </c>
      <c r="F64" s="111"/>
      <c r="G64" s="30" t="b">
        <v>1</v>
      </c>
      <c r="H64" s="38"/>
      <c r="I64" s="39"/>
      <c r="J64" s="40"/>
      <c r="K64" s="120" t="s">
        <v>100</v>
      </c>
      <c r="L64" s="121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10" t="s">
        <v>163</v>
      </c>
      <c r="F65" s="111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12" t="s">
        <v>106</v>
      </c>
      <c r="C69" s="112"/>
      <c r="D69" s="48"/>
      <c r="E69" s="48"/>
      <c r="F69" s="114" t="s">
        <v>107</v>
      </c>
      <c r="G69" s="116" t="s">
        <v>108</v>
      </c>
      <c r="H69" s="48"/>
      <c r="I69" s="112" t="s">
        <v>109</v>
      </c>
      <c r="J69" s="112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13"/>
      <c r="C70" s="113"/>
      <c r="D70" s="52"/>
      <c r="E70" s="53"/>
      <c r="F70" s="115"/>
      <c r="G70" s="117"/>
      <c r="H70" s="54"/>
      <c r="I70" s="113"/>
      <c r="J70" s="113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-153.80000000000001</v>
      </c>
      <c r="D72" s="214">
        <v>-155.5</v>
      </c>
      <c r="E72" s="74" t="s">
        <v>119</v>
      </c>
      <c r="F72" s="87">
        <v>22.1</v>
      </c>
      <c r="G72" s="210">
        <v>19.899999999999999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-133.6</v>
      </c>
      <c r="D73" s="214">
        <v>-134.69999999999999</v>
      </c>
      <c r="E73" s="75" t="s">
        <v>123</v>
      </c>
      <c r="F73" s="88">
        <v>38.1</v>
      </c>
      <c r="G73" s="104">
        <v>39.9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-210.1</v>
      </c>
      <c r="D74" s="214">
        <v>-211.5</v>
      </c>
      <c r="E74" s="75" t="s">
        <v>128</v>
      </c>
      <c r="F74" s="91">
        <v>10</v>
      </c>
      <c r="G74" s="211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-112.3</v>
      </c>
      <c r="D75" s="214">
        <v>-112.8</v>
      </c>
      <c r="E75" s="75" t="s">
        <v>133</v>
      </c>
      <c r="F75" s="91">
        <v>40</v>
      </c>
      <c r="G75" s="211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25.1</v>
      </c>
      <c r="D76" s="214">
        <v>23.8</v>
      </c>
      <c r="E76" s="75" t="s">
        <v>138</v>
      </c>
      <c r="F76" s="91">
        <v>20</v>
      </c>
      <c r="G76" s="211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29.7</v>
      </c>
      <c r="D77" s="214">
        <v>27.8</v>
      </c>
      <c r="E77" s="75" t="s">
        <v>143</v>
      </c>
      <c r="F77" s="91">
        <v>150</v>
      </c>
      <c r="G77" s="211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21.9</v>
      </c>
      <c r="D78" s="214">
        <v>20.7</v>
      </c>
      <c r="E78" s="75" t="s">
        <v>148</v>
      </c>
      <c r="F78" s="89"/>
      <c r="G78" s="212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22.6</v>
      </c>
      <c r="D79" s="214">
        <v>21.5</v>
      </c>
      <c r="E79" s="74" t="s">
        <v>153</v>
      </c>
      <c r="F79" s="87">
        <v>18.100000000000001</v>
      </c>
      <c r="G79" s="210">
        <v>10.6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3.5599999999999998E-5</v>
      </c>
      <c r="D80" s="215">
        <v>3.54E-5</v>
      </c>
      <c r="E80" s="75" t="s">
        <v>158</v>
      </c>
      <c r="F80" s="88">
        <v>45.4</v>
      </c>
      <c r="G80" s="104">
        <v>73.8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74" t="s">
        <v>162</v>
      </c>
      <c r="C84" s="174"/>
    </row>
    <row r="85" spans="2:16" ht="15" customHeight="1" x14ac:dyDescent="0.25">
      <c r="B85" s="175" t="s">
        <v>187</v>
      </c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7"/>
    </row>
    <row r="86" spans="2:16" ht="15" customHeight="1" x14ac:dyDescent="0.25">
      <c r="B86" s="157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9"/>
    </row>
    <row r="87" spans="2:16" ht="15" customHeight="1" x14ac:dyDescent="0.25">
      <c r="B87" s="186"/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8"/>
    </row>
    <row r="88" spans="2:16" ht="15" customHeight="1" x14ac:dyDescent="0.25">
      <c r="B88" s="186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8"/>
    </row>
    <row r="89" spans="2:16" ht="15" customHeight="1" x14ac:dyDescent="0.25">
      <c r="B89" s="189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2"/>
    </row>
    <row r="90" spans="2:16" ht="15" customHeight="1" x14ac:dyDescent="0.25">
      <c r="B90" s="186"/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8"/>
    </row>
    <row r="91" spans="2:16" ht="15" customHeight="1" x14ac:dyDescent="0.25">
      <c r="B91" s="186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8"/>
    </row>
    <row r="92" spans="2:16" ht="15" customHeight="1" x14ac:dyDescent="0.25">
      <c r="B92" s="180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2"/>
    </row>
    <row r="93" spans="2:16" ht="15" customHeight="1" x14ac:dyDescent="0.25">
      <c r="B93" s="180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2"/>
    </row>
    <row r="94" spans="2:16" ht="15" customHeight="1" x14ac:dyDescent="0.25">
      <c r="B94" s="180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2"/>
    </row>
    <row r="95" spans="2:16" ht="15" customHeight="1" x14ac:dyDescent="0.25">
      <c r="B95" s="180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2"/>
    </row>
    <row r="96" spans="2:16" ht="15" customHeight="1" x14ac:dyDescent="0.25">
      <c r="B96" s="180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2"/>
    </row>
    <row r="97" spans="2:16" ht="15" customHeight="1" x14ac:dyDescent="0.25">
      <c r="B97" s="180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2"/>
    </row>
    <row r="98" spans="2:16" ht="15" customHeight="1" x14ac:dyDescent="0.25">
      <c r="B98" s="180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2"/>
    </row>
    <row r="99" spans="2:16" ht="15" customHeight="1" x14ac:dyDescent="0.25">
      <c r="B99" s="183"/>
      <c r="C99" s="184"/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2025-04-14T03:50:18Z</dcterms:modified>
</cp:coreProperties>
</file>