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FA472A30-1BA0-4562-B4C7-FB5144EA59DB}" xr6:coauthVersionLast="36" xr6:coauthVersionMax="36" xr10:uidLastSave="{00000000-0000-0000-0000-000000000000}"/>
  <bookViews>
    <workbookView xWindow="0" yWindow="0" windowWidth="16230" windowHeight="1149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D18" i="1" l="1"/>
  <c r="E18" i="1" l="1"/>
  <c r="D23" i="1"/>
  <c r="C25" i="1" s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<sst xmlns="http://schemas.openxmlformats.org/spreadsheetml/2006/main" count="213" uniqueCount="199">
  <si>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</si>
  <si>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</si>
  <si>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</si>
  <si>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</si>
  <si>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</si>
  <si>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</si>
  <si>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</si>
  <si>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</si>
  <si>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</si>
  <si>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</si>
  <si>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</si>
  <si>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</si>
  <si>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</si>
  <si>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</si>
  <si>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</si>
  <si>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</si>
  <si>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</si>
  <si>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</si>
  <si>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</si>
  <si>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</si>
  <si>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</si>
  <si>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</si>
  <si>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</si>
  <si>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</si>
  <si>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</si>
  <si>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</si>
  <si>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</si>
  <si>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</si>
  <si>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</si>
  <si>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</si>
  <si>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</si>
  <si>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</si>
  <si>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</si>
  <si>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</si>
  <si>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</si>
  <si>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</si>
  <si>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</si>
  <si>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</si>
  <si>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</si>
  <si>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</si>
  <si>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</si>
  <si>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</si>
  <si>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</si>
  <si>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</si>
  <si>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</si>
  <si>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</si>
  <si>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</si>
  <si>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</si>
  <si>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</si>
  <si>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</si>
  <si>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</si>
  <si>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</si>
  <si>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</si>
  <si>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</si>
  <si>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</si>
  <si>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</si>
  <si>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</si>
  <si>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</si>
  <si>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</si>
  <si>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</si>
  <si>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</si>
  <si>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</si>
  <si>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</si>
  <si>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</si>
  <si>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</si>
  <si>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</si>
  <si>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</si>
  <si>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</si>
  <si>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</si>
  <si>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</si>
  <si>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</si>
  <si>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</si>
  <si>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</si>
  <si>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</si>
  <si>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</si>
  <si>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</si>
  <si>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</si>
  <si>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</si>
  <si>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</si>
  <si>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</si>
  <si>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</si>
  <si>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</si>
  <si>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</si>
  <si>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</si>
  <si>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</si>
  <si>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</si>
  <si>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</si>
  <si>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</si>
  <si>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</si>
  <si>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</si>
  <si>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</si>
  <si>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</si>
  <si>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</si>
  <si>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</si>
  <si>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</si>
  <si>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</si>
  <si>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</si>
  <si>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</si>
  <si>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</si>
  <si>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</si>
  <si>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</si>
  <si>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</si>
  <si>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</si>
  <si>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</si>
  <si>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</si>
  <si>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</si>
  <si>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</si>
  <si>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</si>
  <si>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</si>
  <si>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</si>
  <si>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</si>
  <si>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</si>
  <si>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</si>
  <si>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</si>
  <si>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</si>
  <si>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</si>
  <si>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</si>
  <si>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</si>
  <si>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</si>
  <si>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</si>
  <si>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</si>
  <si>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</si>
  <si>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</si>
  <si>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</si>
  <si>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</si>
  <si>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</si>
  <si>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</si>
  <si>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</si>
  <si>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</si>
  <si>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</si>
  <si>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</si>
  <si>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</si>
  <si>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</si>
  <si>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</si>
  <si>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</si>
  <si>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</si>
  <si>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</si>
  <si>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</si>
  <si>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</si>
  <si>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</si>
  <si>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</si>
  <si>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</si>
  <si>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</si>
  <si>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</si>
  <si>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</si>
  <si>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</si>
  <si>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</si>
  <si>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</si>
  <si>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</si>
  <si>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</si>
  <si>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</si>
  <si>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</si>
  <si>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</si>
  <si>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</si>
  <si>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</si>
  <si>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</si>
  <si>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</si>
  <si>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</si>
  <si>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</si>
  <si>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</si>
  <si>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</si>
  <si>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</si>
  <si>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</si>
  <si>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</si>
  <si>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</si>
  <si>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</si>
  <si>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</si>
  <si>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</si>
  <si>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</si>
  <si>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</si>
  <si>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</si>
  <si>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</si>
  <si>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</si>
  <si>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</si>
  <si>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</si>
  <si>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</si>
  <si>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</si>
  <si>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</si>
  <si>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</si>
  <si>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</si>
  <si>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</si>
  <si>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</si>
  <si>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</si>
  <si>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</si>
  <si>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</si>
  <si>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</si>
  <si>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</si>
  <si>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</si>
  <si>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</si>
  <si>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N</t>
    <phoneticPr fontId="3" type="noConversion"/>
  </si>
  <si>
    <t>TMT</t>
    <phoneticPr fontId="3" type="noConversion"/>
  </si>
  <si>
    <t>BLG</t>
    <phoneticPr fontId="3" type="noConversion"/>
  </si>
  <si>
    <t>N</t>
    <phoneticPr fontId="3" type="noConversion"/>
  </si>
  <si>
    <t xml:space="preserve"> 20s/21k 35s/24k 50s/22k</t>
    <phoneticPr fontId="3" type="noConversion"/>
  </si>
  <si>
    <t xml:space="preserve"> 20s/18k 35s/22k 50s/21k</t>
    <phoneticPr fontId="3" type="noConversion"/>
  </si>
  <si>
    <t>N</t>
    <phoneticPr fontId="3" type="noConversion"/>
  </si>
  <si>
    <t>DEEPS</t>
    <phoneticPr fontId="3" type="noConversion"/>
  </si>
  <si>
    <t>M_016930</t>
    <phoneticPr fontId="3" type="noConversion"/>
  </si>
  <si>
    <t>1) [21:10-21:22] SCI 서버 멈춤. 복구후 관측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</si>
</sst>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0" fontId="45" fillId="11" borderId="50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30" zoomScaleNormal="130" workbookViewId="0">
      <selection activeCell="G20" sqref="G20"/>
    </sheetView>
  </sheetViews>
  <sheetFormatPr defaultColWidth="0" defaultRowHeight="11.25" zeroHeight="1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/>
    <row r="2" spans="1:16" ht="14.25" customHeight="1" thickBot="1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>
      <c r="B3" s="21" t="s">
        <v>1</v>
      </c>
      <c r="C3" s="151">
        <v>45759</v>
      </c>
      <c r="D3" s="152"/>
      <c r="E3" s="1"/>
      <c r="F3" s="1"/>
      <c r="G3" s="1"/>
      <c r="H3" s="1"/>
      <c r="I3" s="1"/>
      <c r="J3" s="1"/>
      <c r="K3" s="33" t="s">
        <v>2</v>
      </c>
      <c r="L3" s="153">
        <f>(P31-(P32+P33))/P31*100</f>
        <v>100</v>
      </c>
      <c r="M3" s="153"/>
      <c r="N3" s="33" t="s">
        <v>3</v>
      </c>
      <c r="O3" s="153">
        <f>(P31-P33)/P31*100</f>
        <v>100</v>
      </c>
      <c r="P3" s="153"/>
    </row>
    <row r="4" spans="1:16" ht="14.25" customHeight="1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>
      <c r="B9" s="95" t="s">
        <v>21</v>
      </c>
      <c r="C9" s="118">
        <v>0.73958333333333337</v>
      </c>
      <c r="D9" s="127">
        <v>1.9</v>
      </c>
      <c r="E9" s="127">
        <v>11.9</v>
      </c>
      <c r="F9" s="127">
        <v>52</v>
      </c>
      <c r="G9" s="119" t="s">
        <v>195</v>
      </c>
      <c r="H9" s="127">
        <v>2.2000000000000002</v>
      </c>
      <c r="I9" s="119">
        <v>100</v>
      </c>
      <c r="J9" s="12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>
      <c r="B10" s="77" t="s">
        <v>22</v>
      </c>
      <c r="C10" s="118">
        <v>0.9375</v>
      </c>
      <c r="D10" s="127">
        <v>1.6</v>
      </c>
      <c r="E10" s="127">
        <v>11.3</v>
      </c>
      <c r="F10" s="127">
        <v>33</v>
      </c>
      <c r="G10" s="119" t="s">
        <v>192</v>
      </c>
      <c r="H10" s="127">
        <v>0.6</v>
      </c>
      <c r="I10" s="133"/>
      <c r="J10" s="128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>
      <c r="B11" s="78" t="s">
        <v>23</v>
      </c>
      <c r="C11" s="134">
        <v>0.14583333333333334</v>
      </c>
      <c r="D11" s="135">
        <v>1.2</v>
      </c>
      <c r="E11" s="135">
        <v>8.6</v>
      </c>
      <c r="F11" s="135">
        <v>44</v>
      </c>
      <c r="G11" s="119" t="s">
        <v>189</v>
      </c>
      <c r="H11" s="127">
        <v>0.4</v>
      </c>
      <c r="I11" s="136"/>
      <c r="J11" s="128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>
      <c r="B12" s="10" t="s">
        <v>24</v>
      </c>
      <c r="C12" s="11">
        <f>(24-C9)+C11</f>
        <v>23.40625</v>
      </c>
      <c r="D12" s="12">
        <f>AVERAGE(D9:D11)</f>
        <v>1.5666666666666667</v>
      </c>
      <c r="E12" s="12">
        <f>AVERAGE(E9:E11)</f>
        <v>10.600000000000001</v>
      </c>
      <c r="F12" s="13">
        <f>AVERAGE(F9:F11)</f>
        <v>43</v>
      </c>
      <c r="G12" s="14"/>
      <c r="H12" s="15">
        <f>AVERAGE(H9:H11)</f>
        <v>1.0666666666666667</v>
      </c>
      <c r="I12" s="16"/>
      <c r="J12" s="17">
        <f>AVERAGE(J9:J11)</f>
        <v>1</v>
      </c>
      <c r="K12" s="80"/>
      <c r="L12" s="80"/>
      <c r="M12" s="80"/>
      <c r="N12" s="80"/>
      <c r="O12" s="80"/>
      <c r="P12" s="80"/>
    </row>
    <row r="13" spans="1:16" ht="14.1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>
      <c r="A16" s="32"/>
      <c r="B16" s="22" t="s">
        <v>40</v>
      </c>
      <c r="C16" s="117" t="s">
        <v>175</v>
      </c>
      <c r="D16" s="120" t="s">
        <v>188</v>
      </c>
      <c r="E16" s="119" t="s">
        <v>190</v>
      </c>
      <c r="F16" s="119" t="s">
        <v>196</v>
      </c>
      <c r="G16" s="119" t="s">
        <v>191</v>
      </c>
      <c r="H16" s="99" t="s">
        <v>188</v>
      </c>
      <c r="I16" s="99"/>
      <c r="J16" s="99"/>
      <c r="K16" s="99"/>
      <c r="L16" s="99"/>
      <c r="M16" s="99"/>
      <c r="N16" s="99"/>
      <c r="O16" s="99"/>
      <c r="P16" s="99" t="s">
        <v>182</v>
      </c>
    </row>
    <row r="17" spans="1:16" s="76" customFormat="1" ht="14.1" customHeight="1">
      <c r="A17" s="32"/>
      <c r="B17" s="22" t="s">
        <v>41</v>
      </c>
      <c r="C17" s="118">
        <v>0.68402777777777779</v>
      </c>
      <c r="D17" s="118">
        <v>0.68611111111111101</v>
      </c>
      <c r="E17" s="118">
        <v>0.71527777777777779</v>
      </c>
      <c r="F17" s="118">
        <v>0.73611111111111116</v>
      </c>
      <c r="G17" s="118">
        <v>0.92708333333333337</v>
      </c>
      <c r="H17" s="98">
        <v>0.17430555555555557</v>
      </c>
      <c r="I17" s="98"/>
      <c r="J17" s="98"/>
      <c r="K17" s="98"/>
      <c r="L17" s="98"/>
      <c r="M17" s="98"/>
      <c r="N17" s="98"/>
      <c r="O17" s="98"/>
      <c r="P17" s="98">
        <v>0.17916666666666667</v>
      </c>
    </row>
    <row r="18" spans="1:16" s="76" customFormat="1" ht="14.1" customHeight="1">
      <c r="A18" s="32"/>
      <c r="B18" s="22" t="s">
        <v>42</v>
      </c>
      <c r="C18" s="119">
        <v>16845</v>
      </c>
      <c r="D18" s="119">
        <f>C18+1</f>
        <v>16846</v>
      </c>
      <c r="E18" s="119">
        <f>D19+1</f>
        <v>16857</v>
      </c>
      <c r="F18" s="119">
        <f>E19+1</f>
        <v>16871</v>
      </c>
      <c r="G18" s="119">
        <f>F19+1</f>
        <v>16945</v>
      </c>
      <c r="H18" s="99">
        <f>G19+1</f>
        <v>17105</v>
      </c>
      <c r="I18" s="99"/>
      <c r="J18" s="99"/>
      <c r="K18" s="98"/>
      <c r="L18" s="98"/>
      <c r="M18" s="98"/>
      <c r="N18" s="98"/>
      <c r="O18" s="98"/>
      <c r="P18" s="99">
        <f>MAX(C18:O19)+1</f>
        <v>17110</v>
      </c>
    </row>
    <row r="19" spans="1:16" s="76" customFormat="1" ht="14.1" customHeight="1" thickBot="1">
      <c r="A19" s="32"/>
      <c r="B19" s="9" t="s">
        <v>43</v>
      </c>
      <c r="C19" s="81"/>
      <c r="D19" s="119">
        <v>16856</v>
      </c>
      <c r="E19" s="129">
        <v>16870</v>
      </c>
      <c r="F19" s="129">
        <v>16944</v>
      </c>
      <c r="G19" s="97">
        <v>17104</v>
      </c>
      <c r="H19" s="97">
        <v>17109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>
      <c r="B20" s="20" t="s">
        <v>44</v>
      </c>
      <c r="C20" s="92"/>
      <c r="D20" s="93">
        <f>IF(ISNUMBER(D18),D19-D18+1,"")</f>
        <v>11</v>
      </c>
      <c r="E20" s="86">
        <f t="shared" ref="E20:O20" si="0">IF(ISNUMBER(E18),E19-E18+1,"")</f>
        <v>14</v>
      </c>
      <c r="F20" s="86">
        <f t="shared" si="0"/>
        <v>74</v>
      </c>
      <c r="G20" s="86">
        <f t="shared" si="0"/>
        <v>160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>
      <c r="B22" s="162" t="s">
        <v>45</v>
      </c>
      <c r="C22" s="22" t="s">
        <v>21</v>
      </c>
      <c r="D22" s="22" t="s">
        <v>23</v>
      </c>
      <c r="E22" s="22" t="s">
        <v>46</v>
      </c>
      <c r="F22" s="163" t="s">
        <v>47</v>
      </c>
      <c r="G22" s="163"/>
      <c r="H22" s="163"/>
      <c r="I22" s="163"/>
      <c r="J22" s="22" t="s">
        <v>21</v>
      </c>
      <c r="K22" s="22" t="s">
        <v>23</v>
      </c>
      <c r="L22" s="22" t="s">
        <v>46</v>
      </c>
      <c r="M22" s="163" t="s">
        <v>47</v>
      </c>
      <c r="N22" s="163"/>
      <c r="O22" s="163"/>
      <c r="P22" s="163"/>
    </row>
    <row r="23" spans="1:16" ht="13.5" customHeight="1">
      <c r="B23" s="162"/>
      <c r="C23" s="125">
        <v>16851</v>
      </c>
      <c r="D23" s="125">
        <f>C23+2</f>
        <v>16853</v>
      </c>
      <c r="E23" s="117" t="s">
        <v>183</v>
      </c>
      <c r="F23" s="161" t="s">
        <v>193</v>
      </c>
      <c r="G23" s="161"/>
      <c r="H23" s="161"/>
      <c r="I23" s="161"/>
      <c r="J23" s="126"/>
      <c r="K23" s="126"/>
      <c r="L23" s="119" t="s">
        <v>49</v>
      </c>
      <c r="M23" s="161" t="s">
        <v>181</v>
      </c>
      <c r="N23" s="161"/>
      <c r="O23" s="161"/>
      <c r="P23" s="161"/>
    </row>
    <row r="24" spans="1:16" ht="13.5" customHeight="1">
      <c r="B24" s="162"/>
      <c r="C24" s="125"/>
      <c r="D24" s="125"/>
      <c r="E24" s="119" t="s">
        <v>176</v>
      </c>
      <c r="F24" s="161" t="s">
        <v>185</v>
      </c>
      <c r="G24" s="161"/>
      <c r="H24" s="161"/>
      <c r="I24" s="161"/>
      <c r="J24" s="126"/>
      <c r="K24" s="126"/>
      <c r="L24" s="119" t="s">
        <v>50</v>
      </c>
      <c r="M24" s="161" t="s">
        <v>177</v>
      </c>
      <c r="N24" s="161"/>
      <c r="O24" s="161"/>
      <c r="P24" s="161"/>
    </row>
    <row r="25" spans="1:16" ht="13.5" customHeight="1">
      <c r="B25" s="162"/>
      <c r="C25" s="126">
        <f>D23+1</f>
        <v>16854</v>
      </c>
      <c r="D25" s="126">
        <f>C25+2</f>
        <v>16856</v>
      </c>
      <c r="E25" s="119" t="s">
        <v>50</v>
      </c>
      <c r="F25" s="161" t="s">
        <v>194</v>
      </c>
      <c r="G25" s="161"/>
      <c r="H25" s="161"/>
      <c r="I25" s="161"/>
      <c r="J25" s="126"/>
      <c r="K25" s="126"/>
      <c r="L25" s="119" t="s">
        <v>178</v>
      </c>
      <c r="M25" s="161" t="s">
        <v>180</v>
      </c>
      <c r="N25" s="161"/>
      <c r="O25" s="161"/>
      <c r="P25" s="161"/>
    </row>
    <row r="26" spans="1:16" ht="13.5" customHeight="1">
      <c r="B26" s="162"/>
      <c r="C26" s="126"/>
      <c r="D26" s="126"/>
      <c r="E26" s="119" t="s">
        <v>49</v>
      </c>
      <c r="F26" s="161" t="s">
        <v>186</v>
      </c>
      <c r="G26" s="161"/>
      <c r="H26" s="161"/>
      <c r="I26" s="161"/>
      <c r="J26" s="126"/>
      <c r="K26" s="126"/>
      <c r="L26" s="119" t="s">
        <v>48</v>
      </c>
      <c r="M26" s="161" t="s">
        <v>177</v>
      </c>
      <c r="N26" s="161"/>
      <c r="O26" s="161"/>
      <c r="P26" s="161"/>
    </row>
    <row r="27" spans="1:16" ht="13.5" customHeight="1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>
      <c r="B28" s="150" t="s">
        <v>51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>
      <c r="B30" s="23" t="s">
        <v>169</v>
      </c>
      <c r="C30" s="121">
        <v>0.23333333333333331</v>
      </c>
      <c r="D30" s="122"/>
      <c r="E30" s="122"/>
      <c r="F30" s="122"/>
      <c r="G30" s="122">
        <v>0.18055555555555555</v>
      </c>
      <c r="H30" s="122"/>
      <c r="I30" s="122"/>
      <c r="J30" s="122"/>
      <c r="K30" s="123"/>
      <c r="L30" s="122"/>
      <c r="M30" s="122"/>
      <c r="N30" s="105"/>
      <c r="O30" s="105"/>
      <c r="P30" s="131">
        <f>SUM(C30:J30,L30:N30)</f>
        <v>0.41388888888888886</v>
      </c>
    </row>
    <row r="31" spans="1:16" ht="14.1" customHeight="1">
      <c r="B31" s="23" t="s">
        <v>170</v>
      </c>
      <c r="C31" s="106">
        <v>0.24236111111111111</v>
      </c>
      <c r="D31" s="107"/>
      <c r="E31" s="107"/>
      <c r="F31" s="107"/>
      <c r="G31" s="130">
        <v>0.19097222222222221</v>
      </c>
      <c r="H31" s="107"/>
      <c r="I31" s="107"/>
      <c r="J31" s="107"/>
      <c r="K31" s="130">
        <v>2.4305555555555556E-2</v>
      </c>
      <c r="L31" s="107"/>
      <c r="M31" s="107"/>
      <c r="N31" s="107"/>
      <c r="O31" s="108"/>
      <c r="P31" s="131">
        <f>SUM(C31:N31)</f>
        <v>0.45763888888888893</v>
      </c>
    </row>
    <row r="32" spans="1:16" ht="14.1" customHeight="1">
      <c r="B32" s="23" t="s">
        <v>66</v>
      </c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1"/>
      <c r="P32" s="131">
        <f>SUM(C32:N32)</f>
        <v>0</v>
      </c>
    </row>
    <row r="33" spans="2:16" ht="14.1" customHeight="1" thickBot="1">
      <c r="B33" s="23" t="s">
        <v>67</v>
      </c>
      <c r="C33" s="112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4"/>
      <c r="P33" s="132">
        <f>SUM(C33:N33)</f>
        <v>0</v>
      </c>
    </row>
    <row r="34" spans="2:16" ht="14.1" customHeight="1">
      <c r="B34" s="70" t="s">
        <v>168</v>
      </c>
      <c r="C34" s="101">
        <f>C31-C32-C33</f>
        <v>0.24236111111111111</v>
      </c>
      <c r="D34" s="101">
        <f t="shared" ref="D34:P34" si="1">D31-D32-D33</f>
        <v>0</v>
      </c>
      <c r="E34" s="101">
        <f t="shared" si="1"/>
        <v>0</v>
      </c>
      <c r="F34" s="101">
        <f t="shared" si="1"/>
        <v>0</v>
      </c>
      <c r="G34" s="101">
        <f t="shared" si="1"/>
        <v>0.19097222222222221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2.4305555555555556E-2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0.45763888888888893</v>
      </c>
    </row>
    <row r="35" spans="2:16" ht="13.5" customHeight="1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>
      <c r="B36" s="180" t="s">
        <v>68</v>
      </c>
      <c r="C36" s="165" t="s">
        <v>197</v>
      </c>
      <c r="D36" s="166"/>
      <c r="E36" s="165"/>
      <c r="F36" s="166"/>
      <c r="G36" s="165"/>
      <c r="H36" s="166"/>
      <c r="I36" s="164"/>
      <c r="J36" s="164"/>
      <c r="K36" s="164"/>
      <c r="L36" s="164"/>
      <c r="M36" s="164"/>
      <c r="N36" s="164"/>
      <c r="O36" s="164"/>
      <c r="P36" s="164"/>
    </row>
    <row r="37" spans="2:16" ht="18" customHeight="1">
      <c r="B37" s="181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</row>
    <row r="38" spans="2:16" ht="18" customHeight="1">
      <c r="B38" s="181"/>
      <c r="C38" s="164" t="s">
        <v>179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</row>
    <row r="39" spans="2:16" ht="18" customHeight="1">
      <c r="B39" s="181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</row>
    <row r="40" spans="2:16" ht="18" customHeight="1">
      <c r="B40" s="181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</row>
    <row r="41" spans="2:16" ht="18" customHeight="1">
      <c r="B41" s="182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>
      <c r="B43" s="167" t="s">
        <v>69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>
      <c r="B44" s="170" t="s">
        <v>198</v>
      </c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2"/>
    </row>
    <row r="45" spans="2:16" ht="14.1" customHeight="1"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60"/>
    </row>
    <row r="46" spans="2:16" ht="14.1" customHeight="1">
      <c r="B46" s="173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" customHeight="1">
      <c r="B47" s="174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6"/>
    </row>
    <row r="48" spans="2:16" ht="14.1" customHeight="1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9"/>
    </row>
    <row r="49" spans="2:16" ht="14.1" customHeight="1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9"/>
    </row>
    <row r="50" spans="2:16" ht="14.1" customHeight="1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ht="14.1" customHeight="1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14.1" customHeight="1" thickBot="1">
      <c r="B52" s="196"/>
      <c r="C52" s="197"/>
      <c r="D52" s="178"/>
      <c r="E52" s="178"/>
      <c r="F52" s="178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>
      <c r="B53" s="199" t="s">
        <v>167</v>
      </c>
      <c r="C53" s="200"/>
      <c r="D53" s="96"/>
      <c r="E53" s="96"/>
      <c r="F53" s="96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>
      <c r="B54" s="201" t="s">
        <v>166</v>
      </c>
      <c r="C54" s="202"/>
      <c r="D54" s="202"/>
      <c r="E54" s="202"/>
      <c r="F54" s="124">
        <v>387</v>
      </c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/>
    <row r="56" spans="2:16" ht="17.25" customHeight="1">
      <c r="B56" s="183" t="s">
        <v>70</v>
      </c>
      <c r="C56" s="18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>
      <c r="B57" s="184" t="s">
        <v>71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72</v>
      </c>
      <c r="O57" s="185"/>
      <c r="P57" s="188"/>
    </row>
    <row r="58" spans="2:16" ht="17.100000000000001" customHeight="1">
      <c r="B58" s="189" t="s">
        <v>73</v>
      </c>
      <c r="C58" s="190"/>
      <c r="D58" s="191"/>
      <c r="E58" s="189" t="s">
        <v>74</v>
      </c>
      <c r="F58" s="190"/>
      <c r="G58" s="191"/>
      <c r="H58" s="190" t="s">
        <v>75</v>
      </c>
      <c r="I58" s="190"/>
      <c r="J58" s="190"/>
      <c r="K58" s="192" t="s">
        <v>76</v>
      </c>
      <c r="L58" s="190"/>
      <c r="M58" s="193"/>
      <c r="N58" s="194"/>
      <c r="O58" s="190"/>
      <c r="P58" s="195"/>
    </row>
    <row r="59" spans="2:16" ht="20.100000000000001" customHeight="1">
      <c r="B59" s="209" t="s">
        <v>77</v>
      </c>
      <c r="C59" s="210"/>
      <c r="D59" s="30" t="b">
        <v>1</v>
      </c>
      <c r="E59" s="209" t="s">
        <v>78</v>
      </c>
      <c r="F59" s="210"/>
      <c r="G59" s="30" t="b">
        <v>1</v>
      </c>
      <c r="H59" s="211" t="s">
        <v>79</v>
      </c>
      <c r="I59" s="210"/>
      <c r="J59" s="30" t="b">
        <v>1</v>
      </c>
      <c r="K59" s="211" t="s">
        <v>80</v>
      </c>
      <c r="L59" s="210"/>
      <c r="M59" s="30" t="b">
        <v>1</v>
      </c>
      <c r="N59" s="212" t="s">
        <v>81</v>
      </c>
      <c r="O59" s="210"/>
      <c r="P59" s="30" t="b">
        <v>1</v>
      </c>
    </row>
    <row r="60" spans="2:16" ht="20.100000000000001" customHeight="1">
      <c r="B60" s="209" t="s">
        <v>82</v>
      </c>
      <c r="C60" s="210"/>
      <c r="D60" s="30" t="b">
        <v>1</v>
      </c>
      <c r="E60" s="209" t="s">
        <v>83</v>
      </c>
      <c r="F60" s="210"/>
      <c r="G60" s="30" t="b">
        <v>1</v>
      </c>
      <c r="H60" s="211" t="s">
        <v>84</v>
      </c>
      <c r="I60" s="210"/>
      <c r="J60" s="30" t="b">
        <v>1</v>
      </c>
      <c r="K60" s="211" t="s">
        <v>85</v>
      </c>
      <c r="L60" s="210"/>
      <c r="M60" s="30" t="b">
        <v>1</v>
      </c>
      <c r="N60" s="212" t="s">
        <v>86</v>
      </c>
      <c r="O60" s="210"/>
      <c r="P60" s="30" t="b">
        <v>1</v>
      </c>
    </row>
    <row r="61" spans="2:16" ht="20.100000000000001" customHeight="1">
      <c r="B61" s="209" t="s">
        <v>87</v>
      </c>
      <c r="C61" s="210"/>
      <c r="D61" s="30" t="b">
        <v>1</v>
      </c>
      <c r="E61" s="209" t="s">
        <v>88</v>
      </c>
      <c r="F61" s="210"/>
      <c r="G61" s="30" t="b">
        <v>1</v>
      </c>
      <c r="H61" s="211" t="s">
        <v>89</v>
      </c>
      <c r="I61" s="210"/>
      <c r="J61" s="30" t="b">
        <v>1</v>
      </c>
      <c r="K61" s="211" t="s">
        <v>90</v>
      </c>
      <c r="L61" s="210"/>
      <c r="M61" s="30" t="b">
        <v>1</v>
      </c>
      <c r="N61" s="212" t="s">
        <v>91</v>
      </c>
      <c r="O61" s="210"/>
      <c r="P61" s="30" t="b">
        <v>1</v>
      </c>
    </row>
    <row r="62" spans="2:16" ht="20.100000000000001" customHeight="1">
      <c r="B62" s="211" t="s">
        <v>89</v>
      </c>
      <c r="C62" s="210"/>
      <c r="D62" s="30" t="b">
        <v>1</v>
      </c>
      <c r="E62" s="209" t="s">
        <v>92</v>
      </c>
      <c r="F62" s="210"/>
      <c r="G62" s="30" t="b">
        <v>1</v>
      </c>
      <c r="H62" s="211" t="s">
        <v>93</v>
      </c>
      <c r="I62" s="210"/>
      <c r="J62" s="30" t="b">
        <v>0</v>
      </c>
      <c r="K62" s="211" t="s">
        <v>94</v>
      </c>
      <c r="L62" s="210"/>
      <c r="M62" s="30" t="b">
        <v>1</v>
      </c>
      <c r="N62" s="212" t="s">
        <v>84</v>
      </c>
      <c r="O62" s="210"/>
      <c r="P62" s="30" t="b">
        <v>1</v>
      </c>
    </row>
    <row r="63" spans="2:16" ht="20.100000000000001" customHeight="1">
      <c r="B63" s="211" t="s">
        <v>95</v>
      </c>
      <c r="C63" s="210"/>
      <c r="D63" s="30" t="b">
        <v>1</v>
      </c>
      <c r="E63" s="209" t="s">
        <v>96</v>
      </c>
      <c r="F63" s="210"/>
      <c r="G63" s="30" t="b">
        <v>1</v>
      </c>
      <c r="H63" s="35"/>
      <c r="I63" s="36"/>
      <c r="J63" s="37"/>
      <c r="K63" s="211" t="s">
        <v>97</v>
      </c>
      <c r="L63" s="210"/>
      <c r="M63" s="30" t="b">
        <v>1</v>
      </c>
      <c r="N63" s="212" t="s">
        <v>165</v>
      </c>
      <c r="O63" s="210"/>
      <c r="P63" s="30" t="b">
        <v>1</v>
      </c>
    </row>
    <row r="64" spans="2:16" ht="20.100000000000001" customHeight="1">
      <c r="B64" s="211" t="s">
        <v>98</v>
      </c>
      <c r="C64" s="210"/>
      <c r="D64" s="30" t="b">
        <v>0</v>
      </c>
      <c r="E64" s="209" t="s">
        <v>99</v>
      </c>
      <c r="F64" s="210"/>
      <c r="G64" s="30" t="b">
        <v>1</v>
      </c>
      <c r="H64" s="38"/>
      <c r="I64" s="39"/>
      <c r="J64" s="40"/>
      <c r="K64" s="219" t="s">
        <v>100</v>
      </c>
      <c r="L64" s="220"/>
      <c r="M64" s="30" t="b">
        <v>1</v>
      </c>
      <c r="N64" s="41"/>
      <c r="O64" s="42"/>
      <c r="P64" s="43"/>
    </row>
    <row r="65" spans="2:17" ht="20.100000000000001" customHeight="1">
      <c r="B65" s="42"/>
      <c r="C65" s="42"/>
      <c r="D65" s="44" t="b">
        <v>0</v>
      </c>
      <c r="E65" s="209" t="s">
        <v>163</v>
      </c>
      <c r="F65" s="21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>
      <c r="B69" s="213" t="s">
        <v>106</v>
      </c>
      <c r="C69" s="213"/>
      <c r="D69" s="48"/>
      <c r="E69" s="48"/>
      <c r="F69" s="215" t="s">
        <v>107</v>
      </c>
      <c r="G69" s="217" t="s">
        <v>108</v>
      </c>
      <c r="H69" s="48"/>
      <c r="I69" s="213" t="s">
        <v>109</v>
      </c>
      <c r="J69" s="213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>
      <c r="B70" s="214"/>
      <c r="C70" s="214"/>
      <c r="D70" s="52"/>
      <c r="E70" s="53"/>
      <c r="F70" s="216"/>
      <c r="G70" s="218"/>
      <c r="H70" s="54"/>
      <c r="I70" s="214"/>
      <c r="J70" s="214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>
      <c r="B72" s="66" t="s">
        <v>118</v>
      </c>
      <c r="C72" s="87">
        <v>-153.6</v>
      </c>
      <c r="D72" s="115">
        <v>-155</v>
      </c>
      <c r="E72" s="74" t="s">
        <v>119</v>
      </c>
      <c r="F72" s="87">
        <v>21.1</v>
      </c>
      <c r="G72" s="137">
        <v>20.100000000000001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>
      <c r="B73" s="66" t="s">
        <v>122</v>
      </c>
      <c r="C73" s="87">
        <v>-133.19999999999999</v>
      </c>
      <c r="D73" s="115">
        <v>-134.6</v>
      </c>
      <c r="E73" s="75" t="s">
        <v>123</v>
      </c>
      <c r="F73" s="88">
        <v>27.2</v>
      </c>
      <c r="G73" s="104">
        <v>26.1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>
      <c r="B74" s="66" t="s">
        <v>127</v>
      </c>
      <c r="C74" s="87">
        <v>-210.6</v>
      </c>
      <c r="D74" s="115">
        <v>-211.2</v>
      </c>
      <c r="E74" s="75" t="s">
        <v>128</v>
      </c>
      <c r="F74" s="91">
        <v>10</v>
      </c>
      <c r="G74" s="138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>
      <c r="B75" s="66" t="s">
        <v>132</v>
      </c>
      <c r="C75" s="87">
        <v>-111.4</v>
      </c>
      <c r="D75" s="115">
        <v>-112.9</v>
      </c>
      <c r="E75" s="75" t="s">
        <v>133</v>
      </c>
      <c r="F75" s="91">
        <v>40</v>
      </c>
      <c r="G75" s="138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>
      <c r="B76" s="66" t="s">
        <v>137</v>
      </c>
      <c r="C76" s="87">
        <v>26.4</v>
      </c>
      <c r="D76" s="115">
        <v>24.3</v>
      </c>
      <c r="E76" s="75" t="s">
        <v>138</v>
      </c>
      <c r="F76" s="91">
        <v>20</v>
      </c>
      <c r="G76" s="138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>
      <c r="B77" s="66" t="s">
        <v>142</v>
      </c>
      <c r="C77" s="87">
        <v>31.4</v>
      </c>
      <c r="D77" s="115">
        <v>28.4</v>
      </c>
      <c r="E77" s="75" t="s">
        <v>143</v>
      </c>
      <c r="F77" s="91">
        <v>150</v>
      </c>
      <c r="G77" s="138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>
      <c r="B78" s="66" t="s">
        <v>147</v>
      </c>
      <c r="C78" s="87">
        <v>23.3</v>
      </c>
      <c r="D78" s="115">
        <v>21.3</v>
      </c>
      <c r="E78" s="75" t="s">
        <v>148</v>
      </c>
      <c r="F78" s="89"/>
      <c r="G78" s="139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>
      <c r="B79" s="66" t="s">
        <v>152</v>
      </c>
      <c r="C79" s="87">
        <v>24.1</v>
      </c>
      <c r="D79" s="115">
        <v>22</v>
      </c>
      <c r="E79" s="74" t="s">
        <v>153</v>
      </c>
      <c r="F79" s="87">
        <v>16.5</v>
      </c>
      <c r="G79" s="137">
        <v>11.1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>
      <c r="B80" s="68" t="s">
        <v>157</v>
      </c>
      <c r="C80" s="90">
        <v>3.4999999999999997E-5</v>
      </c>
      <c r="D80" s="116">
        <v>3.5099999999999999E-5</v>
      </c>
      <c r="E80" s="75" t="s">
        <v>158</v>
      </c>
      <c r="F80" s="88">
        <v>39.9</v>
      </c>
      <c r="G80" s="104">
        <v>44.5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>
      <c r="D81" s="85"/>
      <c r="G81" s="84"/>
      <c r="H81" s="73"/>
    </row>
    <row r="82" spans="2:16" ht="20.100000000000001" customHeight="1">
      <c r="G82" s="73"/>
      <c r="H82" s="73"/>
    </row>
    <row r="83" spans="2:16" ht="20.100000000000001" customHeight="1"/>
    <row r="84" spans="2:16" ht="15" customHeight="1">
      <c r="B84" s="154" t="s">
        <v>162</v>
      </c>
      <c r="C84" s="154"/>
    </row>
    <row r="85" spans="2:16" ht="15" customHeight="1">
      <c r="B85" s="155" t="s">
        <v>187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>
      <c r="B86" s="158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>
      <c r="B89" s="149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/>
    <row r="101" spans="2:16" ht="15" hidden="1" customHeight="1"/>
    <row r="102" spans="2:16" ht="15" hidden="1" customHeight="1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2024-04-19T22:39:12Z</cp:lastPrinted>
  <dcterms:created xsi:type="dcterms:W3CDTF">2024-02-29T07:36:25Z</dcterms:created>
  <dcterms:modified xsi:type="dcterms:W3CDTF">2025-04-14T09:26:49Z</dcterms:modified>
</cp:coreProperties>
</file>