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18" i="1"/>
  <c r="H18" i="1"/>
  <c r="G19" i="1"/>
  <c r="G18" i="1"/>
  <c r="D18" i="1" l="1"/>
  <c r="D19" i="1" s="1"/>
  <c r="E18" i="1" l="1"/>
  <c r="P33" i="1"/>
  <c r="P32" i="1"/>
  <c r="P31" i="1"/>
  <c r="F18" i="1" l="1"/>
  <c r="D34" i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<sst xmlns="http://schemas.openxmlformats.org/spreadsheetml/2006/main" count="216" uniqueCount="202">
  <si>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</si>
  <si>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</si>
  <si>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</si>
  <si>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</si>
  <si>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</si>
  <si>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</si>
  <si>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</si>
  <si>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</si>
  <si>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</si>
  <si>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</si>
  <si>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</si>
  <si>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</si>
  <si>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</si>
  <si>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</si>
  <si>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</si>
  <si>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</si>
  <si>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</si>
  <si>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</si>
  <si>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</si>
  <si>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</si>
  <si>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</si>
  <si>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</si>
  <si>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</si>
  <si>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</si>
  <si>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</si>
  <si>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</si>
  <si>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</si>
  <si>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</si>
  <si>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</si>
  <si>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</si>
  <si>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</si>
  <si>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</si>
  <si>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</si>
  <si>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</si>
  <si>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</si>
  <si>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</si>
  <si>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</si>
  <si>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</si>
  <si>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</si>
  <si>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</si>
  <si>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</si>
  <si>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</si>
  <si>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</si>
  <si>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</si>
  <si>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</si>
  <si>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</si>
  <si>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</si>
  <si>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</si>
  <si>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</si>
  <si>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</si>
  <si>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</si>
  <si>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</si>
  <si>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</si>
  <si>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</si>
  <si>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</si>
  <si>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</si>
  <si>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</si>
  <si>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</si>
  <si>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</si>
  <si>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</si>
  <si>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</si>
  <si>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</si>
  <si>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</si>
  <si>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</si>
  <si>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</si>
  <si>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</si>
  <si>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</si>
  <si>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</si>
  <si>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</si>
  <si>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</si>
  <si>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</si>
  <si>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</si>
  <si>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</si>
  <si>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</si>
  <si>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</si>
  <si>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</si>
  <si>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</si>
  <si>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</si>
  <si>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</si>
  <si>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</si>
  <si>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</si>
  <si>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</si>
  <si>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</si>
  <si>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</si>
  <si>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</si>
  <si>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</si>
  <si>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</si>
  <si>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</si>
  <si>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</si>
  <si>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</si>
  <si>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</si>
  <si>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</si>
  <si>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</si>
  <si>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</si>
  <si>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</si>
  <si>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</si>
  <si>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</si>
  <si>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</si>
  <si>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</si>
  <si>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</si>
  <si>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</si>
  <si>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</si>
  <si>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</si>
  <si>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</si>
  <si>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</si>
  <si>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</si>
  <si>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</si>
  <si>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</si>
  <si>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</si>
  <si>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</si>
  <si>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</si>
  <si>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</si>
  <si>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</si>
  <si>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</si>
  <si>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</si>
  <si>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</si>
  <si>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</si>
  <si>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</si>
  <si>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</si>
  <si>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</si>
  <si>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</si>
  <si>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</si>
  <si>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</si>
  <si>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</si>
  <si>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</si>
  <si>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</si>
  <si>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</si>
  <si>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</si>
  <si>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</si>
  <si>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</si>
  <si>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</si>
  <si>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</si>
  <si>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</si>
  <si>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</si>
  <si>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</si>
  <si>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</si>
  <si>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</si>
  <si>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</si>
  <si>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</si>
  <si>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</si>
  <si>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</si>
  <si>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</si>
  <si>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</si>
  <si>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</si>
  <si>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</si>
  <si>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</si>
  <si>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</si>
  <si>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</si>
  <si>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</si>
  <si>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</si>
  <si>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</si>
  <si>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</si>
  <si>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</si>
  <si>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</si>
  <si>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</si>
  <si>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</si>
  <si>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</si>
  <si>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</si>
  <si>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</si>
  <si>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</si>
  <si>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</si>
  <si>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</si>
  <si>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</si>
  <si>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</si>
  <si>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</si>
  <si>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</si>
  <si>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</si>
  <si>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</si>
  <si>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</si>
  <si>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</si>
  <si>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</si>
  <si>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</si>
  <si>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</si>
  <si>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</si>
  <si>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</si>
  <si>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</si>
  <si>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</si>
  <si>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</si>
  <si>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</si>
  <si>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</si>
  <si>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</si>
  <si>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</si>
  <si>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</si>
  <si>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</si>
  <si>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</si>
  <si>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</si>
  <si>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</si>
  <si>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</si>
  <si>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</si>
  <si>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TMT</t>
    <phoneticPr fontId="3" type="noConversion"/>
  </si>
  <si>
    <t>E</t>
    <phoneticPr fontId="3" type="noConversion"/>
  </si>
  <si>
    <t>1) 방풍막 연결</t>
    <phoneticPr fontId="3" type="noConversion"/>
  </si>
  <si>
    <t>E</t>
    <phoneticPr fontId="3" type="noConversion"/>
  </si>
  <si>
    <t>DEEPS</t>
    <phoneticPr fontId="3" type="noConversion"/>
  </si>
  <si>
    <t>DEEPS-KSPT</t>
    <phoneticPr fontId="3" type="noConversion"/>
  </si>
  <si>
    <t>BLG</t>
    <phoneticPr fontId="3" type="noConversion"/>
  </si>
  <si>
    <t>M_016046-016047:K</t>
    <phoneticPr fontId="3" type="noConversion"/>
  </si>
  <si>
    <t>C_016048-016051</t>
    <phoneticPr fontId="3" type="noConversion"/>
  </si>
  <si>
    <t>C_016161-016066</t>
    <phoneticPr fontId="3" type="noConversion"/>
  </si>
  <si>
    <t>1) [19:15] 짙은 구름으로 관측중단  [22:13] 관측시작  [22:57] 짙은구름 관측중단</t>
    <phoneticPr fontId="3" type="noConversion"/>
  </si>
  <si>
    <t>ENG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</si>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</sst>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68" sqref="E68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45753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25.502318392581142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3">
        <v>0.75</v>
      </c>
      <c r="D9" s="117">
        <v>2.4</v>
      </c>
      <c r="E9" s="117">
        <v>15.8</v>
      </c>
      <c r="F9" s="117">
        <v>63</v>
      </c>
      <c r="G9" s="114" t="s">
        <v>192</v>
      </c>
      <c r="H9" s="117">
        <v>3</v>
      </c>
      <c r="I9" s="114">
        <v>70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3">
        <v>0.91666666666666663</v>
      </c>
      <c r="D10" s="117"/>
      <c r="E10" s="117">
        <v>15.1</v>
      </c>
      <c r="F10" s="117">
        <v>66</v>
      </c>
      <c r="G10" s="114" t="s">
        <v>190</v>
      </c>
      <c r="H10" s="117">
        <v>5.3</v>
      </c>
      <c r="I10" s="120"/>
      <c r="J10" s="118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1">
        <v>8.3333333333333329E-2</v>
      </c>
      <c r="D11" s="122"/>
      <c r="E11" s="122">
        <v>13.7</v>
      </c>
      <c r="F11" s="122">
        <v>77</v>
      </c>
      <c r="G11" s="114" t="s">
        <v>201</v>
      </c>
      <c r="H11" s="117">
        <v>3.9</v>
      </c>
      <c r="I11" s="123"/>
      <c r="J11" s="118">
        <f>IF(L11, 1, 0) + IF(M11, 2, 0) + IF(N11, 4, 0) + IF(O11, 8, 0) + IF(P11, 16, 0)</f>
        <v>9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23.333333333333332</v>
      </c>
      <c r="D12" s="12">
        <f>AVERAGE(D9:D11)</f>
        <v>2.4</v>
      </c>
      <c r="E12" s="12">
        <f>AVERAGE(E9:E11)</f>
        <v>14.866666666666665</v>
      </c>
      <c r="F12" s="13">
        <f>AVERAGE(F9:F11)</f>
        <v>68.666666666666671</v>
      </c>
      <c r="G12" s="14"/>
      <c r="H12" s="15">
        <f>AVERAGE(H9:H11)</f>
        <v>4.0666666666666673</v>
      </c>
      <c r="I12" s="16"/>
      <c r="J12" s="17">
        <f>AVERAGE(J9:J11)</f>
        <v>6.333333333333333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2" t="s">
        <v>175</v>
      </c>
      <c r="D16" s="114" t="s">
        <v>177</v>
      </c>
      <c r="E16" s="114" t="s">
        <v>189</v>
      </c>
      <c r="F16" s="114" t="s">
        <v>193</v>
      </c>
      <c r="G16" s="114" t="s">
        <v>194</v>
      </c>
      <c r="H16" s="114" t="s">
        <v>195</v>
      </c>
      <c r="I16" s="114" t="s">
        <v>200</v>
      </c>
      <c r="J16" s="104"/>
      <c r="K16" s="104"/>
      <c r="L16" s="104"/>
      <c r="M16" s="104"/>
      <c r="N16" s="104"/>
      <c r="O16" s="104"/>
      <c r="P16" s="114" t="s">
        <v>183</v>
      </c>
    </row>
    <row r="17" spans="1:16" s="76" customFormat="1" ht="14.1" customHeight="1" x14ac:dyDescent="0.25">
      <c r="A17" s="32"/>
      <c r="B17" s="22" t="s">
        <v>41</v>
      </c>
      <c r="C17" s="113">
        <v>0.6958333333333333</v>
      </c>
      <c r="D17" s="113">
        <v>0.70347222222222217</v>
      </c>
      <c r="E17" s="113">
        <v>0.71666666666666667</v>
      </c>
      <c r="F17" s="113">
        <v>0.7416666666666667</v>
      </c>
      <c r="G17" s="113">
        <v>0.92569444444444438</v>
      </c>
      <c r="H17" s="113">
        <v>0.9458333333333333</v>
      </c>
      <c r="I17" s="113">
        <v>3.472222222222222E-3</v>
      </c>
      <c r="J17" s="103"/>
      <c r="K17" s="103"/>
      <c r="L17" s="103"/>
      <c r="M17" s="103"/>
      <c r="N17" s="103"/>
      <c r="O17" s="103"/>
      <c r="P17" s="113">
        <v>7.6388888888888895E-2</v>
      </c>
    </row>
    <row r="18" spans="1:16" s="76" customFormat="1" ht="14.1" customHeight="1" x14ac:dyDescent="0.25">
      <c r="A18" s="32"/>
      <c r="B18" s="22" t="s">
        <v>42</v>
      </c>
      <c r="C18" s="114">
        <v>16007</v>
      </c>
      <c r="D18" s="114">
        <f>C18+1</f>
        <v>16008</v>
      </c>
      <c r="E18" s="114">
        <f t="shared" ref="E18:F18" si="0">D19+1</f>
        <v>16013</v>
      </c>
      <c r="F18" s="114">
        <f t="shared" si="0"/>
        <v>16028</v>
      </c>
      <c r="G18" s="114">
        <f>F19+1</f>
        <v>16052</v>
      </c>
      <c r="H18" s="114">
        <f>G19+1</f>
        <v>16061</v>
      </c>
      <c r="I18" s="114">
        <f>H19+1</f>
        <v>16067</v>
      </c>
      <c r="J18" s="104"/>
      <c r="K18" s="103"/>
      <c r="L18" s="103"/>
      <c r="M18" s="103"/>
      <c r="N18" s="103"/>
      <c r="O18" s="103"/>
      <c r="P18" s="114">
        <f>MAX(C18:O19)+1</f>
        <v>16077</v>
      </c>
    </row>
    <row r="19" spans="1:16" s="76" customFormat="1" ht="14.1" customHeight="1" thickBot="1" x14ac:dyDescent="0.3">
      <c r="A19" s="32"/>
      <c r="B19" s="9" t="s">
        <v>43</v>
      </c>
      <c r="C19" s="93"/>
      <c r="D19" s="114">
        <f>D18+4</f>
        <v>16012</v>
      </c>
      <c r="E19" s="119">
        <v>16027</v>
      </c>
      <c r="F19" s="119">
        <v>16051</v>
      </c>
      <c r="G19" s="119">
        <f>G18+8</f>
        <v>16060</v>
      </c>
      <c r="H19" s="119">
        <v>16066</v>
      </c>
      <c r="I19" s="119">
        <f>I18+9</f>
        <v>16076</v>
      </c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1">IF(ISNUMBER(E18),E19-E18+1,"")</f>
        <v>15</v>
      </c>
      <c r="F20" s="86">
        <f t="shared" si="1"/>
        <v>24</v>
      </c>
      <c r="G20" s="86">
        <f t="shared" si="1"/>
        <v>9</v>
      </c>
      <c r="H20" s="86">
        <f t="shared" si="1"/>
        <v>6</v>
      </c>
      <c r="I20" s="86">
        <f t="shared" si="1"/>
        <v>10</v>
      </c>
      <c r="J20" s="86" t="str">
        <f t="shared" si="1"/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2" t="s">
        <v>21</v>
      </c>
      <c r="D22" s="22" t="s">
        <v>23</v>
      </c>
      <c r="E22" s="22" t="s">
        <v>46</v>
      </c>
      <c r="F22" s="159" t="s">
        <v>47</v>
      </c>
      <c r="G22" s="159"/>
      <c r="H22" s="159"/>
      <c r="I22" s="159"/>
      <c r="J22" s="22" t="s">
        <v>21</v>
      </c>
      <c r="K22" s="22" t="s">
        <v>23</v>
      </c>
      <c r="L22" s="22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5"/>
      <c r="D23" s="115"/>
      <c r="E23" s="112" t="s">
        <v>184</v>
      </c>
      <c r="F23" s="157" t="s">
        <v>188</v>
      </c>
      <c r="G23" s="157"/>
      <c r="H23" s="157"/>
      <c r="I23" s="157"/>
      <c r="J23" s="116"/>
      <c r="K23" s="116"/>
      <c r="L23" s="114" t="s">
        <v>49</v>
      </c>
      <c r="M23" s="157" t="s">
        <v>182</v>
      </c>
      <c r="N23" s="157"/>
      <c r="O23" s="157"/>
      <c r="P23" s="157"/>
    </row>
    <row r="24" spans="1:16" ht="13.5" customHeight="1" x14ac:dyDescent="0.25">
      <c r="B24" s="158"/>
      <c r="C24" s="115"/>
      <c r="D24" s="115"/>
      <c r="E24" s="114" t="s">
        <v>176</v>
      </c>
      <c r="F24" s="157" t="s">
        <v>186</v>
      </c>
      <c r="G24" s="157"/>
      <c r="H24" s="157"/>
      <c r="I24" s="157"/>
      <c r="J24" s="116"/>
      <c r="K24" s="116"/>
      <c r="L24" s="114" t="s">
        <v>50</v>
      </c>
      <c r="M24" s="157" t="s">
        <v>178</v>
      </c>
      <c r="N24" s="157"/>
      <c r="O24" s="157"/>
      <c r="P24" s="157"/>
    </row>
    <row r="25" spans="1:16" ht="13.5" customHeight="1" x14ac:dyDescent="0.25">
      <c r="B25" s="158"/>
      <c r="C25" s="116"/>
      <c r="D25" s="116"/>
      <c r="E25" s="114" t="s">
        <v>50</v>
      </c>
      <c r="F25" s="157" t="s">
        <v>188</v>
      </c>
      <c r="G25" s="157"/>
      <c r="H25" s="157"/>
      <c r="I25" s="157"/>
      <c r="J25" s="116"/>
      <c r="K25" s="116"/>
      <c r="L25" s="114" t="s">
        <v>179</v>
      </c>
      <c r="M25" s="157" t="s">
        <v>181</v>
      </c>
      <c r="N25" s="157"/>
      <c r="O25" s="157"/>
      <c r="P25" s="157"/>
    </row>
    <row r="26" spans="1:16" ht="13.5" customHeight="1" x14ac:dyDescent="0.25">
      <c r="B26" s="158"/>
      <c r="C26" s="116"/>
      <c r="D26" s="116"/>
      <c r="E26" s="114" t="s">
        <v>49</v>
      </c>
      <c r="F26" s="157" t="s">
        <v>187</v>
      </c>
      <c r="G26" s="157"/>
      <c r="H26" s="157"/>
      <c r="I26" s="157"/>
      <c r="J26" s="116"/>
      <c r="K26" s="116"/>
      <c r="L26" s="114" t="s">
        <v>48</v>
      </c>
      <c r="M26" s="157" t="s">
        <v>178</v>
      </c>
      <c r="N26" s="157"/>
      <c r="O26" s="157"/>
      <c r="P26" s="157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6" t="s">
        <v>51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0.21388888888888891</v>
      </c>
      <c r="D30" s="99"/>
      <c r="E30" s="99"/>
      <c r="F30" s="99"/>
      <c r="G30" s="99">
        <v>0.19305555555555554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0.40694444444444444</v>
      </c>
    </row>
    <row r="31" spans="1:16" ht="14.1" customHeight="1" x14ac:dyDescent="0.25">
      <c r="B31" s="23" t="s">
        <v>170</v>
      </c>
      <c r="C31" s="125">
        <v>0.21388888888888891</v>
      </c>
      <c r="D31" s="110"/>
      <c r="E31" s="110"/>
      <c r="F31" s="110"/>
      <c r="G31" s="124">
        <v>0.19305555555555554</v>
      </c>
      <c r="H31" s="110"/>
      <c r="I31" s="124">
        <v>2.1527777777777781E-2</v>
      </c>
      <c r="J31" s="110"/>
      <c r="K31" s="124">
        <v>2.0833333333333332E-2</v>
      </c>
      <c r="L31" s="110"/>
      <c r="M31" s="110"/>
      <c r="N31" s="110"/>
      <c r="O31" s="111">
        <v>2.0833333333333332E-2</v>
      </c>
      <c r="P31" s="91">
        <f>SUM(C31:N31)</f>
        <v>0.44930555555555551</v>
      </c>
    </row>
    <row r="32" spans="1:16" ht="14.1" customHeight="1" x14ac:dyDescent="0.25">
      <c r="B32" s="23" t="s">
        <v>66</v>
      </c>
      <c r="C32" s="135">
        <v>0.20208333333333331</v>
      </c>
      <c r="D32" s="217"/>
      <c r="E32" s="217"/>
      <c r="F32" s="217"/>
      <c r="G32" s="134">
        <v>0.13263888888888889</v>
      </c>
      <c r="H32" s="217"/>
      <c r="I32" s="217"/>
      <c r="J32" s="217"/>
      <c r="K32" s="217"/>
      <c r="L32" s="217"/>
      <c r="M32" s="217"/>
      <c r="N32" s="217"/>
      <c r="O32" s="218"/>
      <c r="P32" s="91">
        <f>SUM(C32:N32)</f>
        <v>0.3347222222222222</v>
      </c>
    </row>
    <row r="33" spans="2:16" ht="14.1" customHeight="1" thickBot="1" x14ac:dyDescent="0.3">
      <c r="B33" s="23" t="s">
        <v>67</v>
      </c>
      <c r="C33" s="109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1.1805555555555597E-2</v>
      </c>
      <c r="D34" s="106">
        <f t="shared" ref="D34:P34" si="2">D31-D32-D33</f>
        <v>0</v>
      </c>
      <c r="E34" s="106">
        <f t="shared" si="2"/>
        <v>0</v>
      </c>
      <c r="F34" s="106">
        <f t="shared" si="2"/>
        <v>0</v>
      </c>
      <c r="G34" s="106">
        <f t="shared" si="2"/>
        <v>6.0416666666666646E-2</v>
      </c>
      <c r="H34" s="106">
        <f t="shared" si="2"/>
        <v>0</v>
      </c>
      <c r="I34" s="106">
        <f t="shared" si="2"/>
        <v>2.1527777777777781E-2</v>
      </c>
      <c r="J34" s="106">
        <f t="shared" si="2"/>
        <v>0</v>
      </c>
      <c r="K34" s="106">
        <f t="shared" si="2"/>
        <v>2.0833333333333332E-2</v>
      </c>
      <c r="L34" s="106">
        <f t="shared" si="2"/>
        <v>0</v>
      </c>
      <c r="M34" s="106">
        <f t="shared" si="2"/>
        <v>0</v>
      </c>
      <c r="N34" s="106">
        <f t="shared" si="2"/>
        <v>0</v>
      </c>
      <c r="O34" s="107"/>
      <c r="P34" s="108">
        <f t="shared" si="2"/>
        <v>0.11458333333333331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68</v>
      </c>
      <c r="C36" s="161" t="s">
        <v>196</v>
      </c>
      <c r="D36" s="162"/>
      <c r="E36" s="161" t="s">
        <v>197</v>
      </c>
      <c r="F36" s="162"/>
      <c r="G36" s="161" t="s">
        <v>198</v>
      </c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0" t="s">
        <v>180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69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199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69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167</v>
      </c>
      <c r="C53" s="196"/>
      <c r="D53" s="98"/>
      <c r="E53" s="98"/>
      <c r="F53" s="98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166</v>
      </c>
      <c r="C54" s="198"/>
      <c r="D54" s="198"/>
      <c r="E54" s="198"/>
      <c r="F54" s="98">
        <v>18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70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72</v>
      </c>
      <c r="O57" s="181"/>
      <c r="P57" s="184"/>
    </row>
    <row r="58" spans="2:16" ht="17.100000000000001" customHeight="1" x14ac:dyDescent="0.25">
      <c r="B58" s="185" t="s">
        <v>73</v>
      </c>
      <c r="C58" s="186"/>
      <c r="D58" s="187"/>
      <c r="E58" s="185" t="s">
        <v>74</v>
      </c>
      <c r="F58" s="186"/>
      <c r="G58" s="187"/>
      <c r="H58" s="186" t="s">
        <v>75</v>
      </c>
      <c r="I58" s="186"/>
      <c r="J58" s="186"/>
      <c r="K58" s="188" t="s">
        <v>76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77</v>
      </c>
      <c r="C59" s="206"/>
      <c r="D59" s="30" t="b">
        <v>1</v>
      </c>
      <c r="E59" s="205" t="s">
        <v>78</v>
      </c>
      <c r="F59" s="206"/>
      <c r="G59" s="30" t="b">
        <v>1</v>
      </c>
      <c r="H59" s="207" t="s">
        <v>79</v>
      </c>
      <c r="I59" s="206"/>
      <c r="J59" s="30" t="b">
        <v>1</v>
      </c>
      <c r="K59" s="207" t="s">
        <v>80</v>
      </c>
      <c r="L59" s="206"/>
      <c r="M59" s="30" t="b">
        <v>1</v>
      </c>
      <c r="N59" s="208" t="s">
        <v>81</v>
      </c>
      <c r="O59" s="206"/>
      <c r="P59" s="30" t="b">
        <v>1</v>
      </c>
    </row>
    <row r="60" spans="2:16" ht="20.100000000000001" customHeight="1" x14ac:dyDescent="0.25">
      <c r="B60" s="205" t="s">
        <v>82</v>
      </c>
      <c r="C60" s="206"/>
      <c r="D60" s="30" t="b">
        <v>1</v>
      </c>
      <c r="E60" s="205" t="s">
        <v>83</v>
      </c>
      <c r="F60" s="206"/>
      <c r="G60" s="30" t="b">
        <v>1</v>
      </c>
      <c r="H60" s="207" t="s">
        <v>84</v>
      </c>
      <c r="I60" s="206"/>
      <c r="J60" s="30" t="b">
        <v>1</v>
      </c>
      <c r="K60" s="207" t="s">
        <v>85</v>
      </c>
      <c r="L60" s="206"/>
      <c r="M60" s="30" t="b">
        <v>1</v>
      </c>
      <c r="N60" s="208" t="s">
        <v>86</v>
      </c>
      <c r="O60" s="206"/>
      <c r="P60" s="30" t="b">
        <v>1</v>
      </c>
    </row>
    <row r="61" spans="2:16" ht="20.100000000000001" customHeight="1" x14ac:dyDescent="0.25">
      <c r="B61" s="205" t="s">
        <v>87</v>
      </c>
      <c r="C61" s="206"/>
      <c r="D61" s="30" t="b">
        <v>1</v>
      </c>
      <c r="E61" s="205" t="s">
        <v>88</v>
      </c>
      <c r="F61" s="206"/>
      <c r="G61" s="30" t="b">
        <v>1</v>
      </c>
      <c r="H61" s="207" t="s">
        <v>89</v>
      </c>
      <c r="I61" s="206"/>
      <c r="J61" s="30" t="b">
        <v>1</v>
      </c>
      <c r="K61" s="207" t="s">
        <v>90</v>
      </c>
      <c r="L61" s="206"/>
      <c r="M61" s="30" t="b">
        <v>1</v>
      </c>
      <c r="N61" s="208" t="s">
        <v>91</v>
      </c>
      <c r="O61" s="206"/>
      <c r="P61" s="30" t="b">
        <v>1</v>
      </c>
    </row>
    <row r="62" spans="2:16" ht="20.100000000000001" customHeight="1" x14ac:dyDescent="0.25">
      <c r="B62" s="207" t="s">
        <v>89</v>
      </c>
      <c r="C62" s="206"/>
      <c r="D62" s="30" t="b">
        <v>1</v>
      </c>
      <c r="E62" s="205" t="s">
        <v>92</v>
      </c>
      <c r="F62" s="206"/>
      <c r="G62" s="30" t="b">
        <v>1</v>
      </c>
      <c r="H62" s="207" t="s">
        <v>93</v>
      </c>
      <c r="I62" s="206"/>
      <c r="J62" s="30" t="b">
        <v>0</v>
      </c>
      <c r="K62" s="207" t="s">
        <v>94</v>
      </c>
      <c r="L62" s="206"/>
      <c r="M62" s="30" t="b">
        <v>1</v>
      </c>
      <c r="N62" s="208" t="s">
        <v>84</v>
      </c>
      <c r="O62" s="206"/>
      <c r="P62" s="30" t="b">
        <v>1</v>
      </c>
    </row>
    <row r="63" spans="2:16" ht="20.100000000000001" customHeight="1" x14ac:dyDescent="0.25">
      <c r="B63" s="207" t="s">
        <v>95</v>
      </c>
      <c r="C63" s="206"/>
      <c r="D63" s="30" t="b">
        <v>1</v>
      </c>
      <c r="E63" s="205" t="s">
        <v>96</v>
      </c>
      <c r="F63" s="206"/>
      <c r="G63" s="30" t="b">
        <v>1</v>
      </c>
      <c r="H63" s="35"/>
      <c r="I63" s="36"/>
      <c r="J63" s="37"/>
      <c r="K63" s="207" t="s">
        <v>97</v>
      </c>
      <c r="L63" s="206"/>
      <c r="M63" s="30" t="b">
        <v>1</v>
      </c>
      <c r="N63" s="208" t="s">
        <v>165</v>
      </c>
      <c r="O63" s="206"/>
      <c r="P63" s="30" t="b">
        <v>1</v>
      </c>
    </row>
    <row r="64" spans="2:16" ht="20.100000000000001" customHeight="1" x14ac:dyDescent="0.25">
      <c r="B64" s="207" t="s">
        <v>98</v>
      </c>
      <c r="C64" s="206"/>
      <c r="D64" s="30" t="b">
        <v>0</v>
      </c>
      <c r="E64" s="205" t="s">
        <v>99</v>
      </c>
      <c r="F64" s="206"/>
      <c r="G64" s="30" t="b">
        <v>1</v>
      </c>
      <c r="H64" s="38"/>
      <c r="I64" s="39"/>
      <c r="J64" s="40"/>
      <c r="K64" s="215" t="s">
        <v>100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163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106</v>
      </c>
      <c r="C69" s="209"/>
      <c r="D69" s="48"/>
      <c r="E69" s="48"/>
      <c r="F69" s="211" t="s">
        <v>107</v>
      </c>
      <c r="G69" s="213" t="s">
        <v>108</v>
      </c>
      <c r="H69" s="48"/>
      <c r="I69" s="209" t="s">
        <v>109</v>
      </c>
      <c r="J69" s="20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-153.4</v>
      </c>
      <c r="D72" s="130">
        <v>-154.30000000000001</v>
      </c>
      <c r="E72" s="74" t="s">
        <v>119</v>
      </c>
      <c r="F72" s="87">
        <v>22.1</v>
      </c>
      <c r="G72" s="126">
        <v>20.7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</v>
      </c>
      <c r="D73" s="130">
        <v>-134.5</v>
      </c>
      <c r="E73" s="75" t="s">
        <v>123</v>
      </c>
      <c r="F73" s="88">
        <v>39.700000000000003</v>
      </c>
      <c r="G73" s="127">
        <v>45.5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-210.8</v>
      </c>
      <c r="D74" s="130">
        <v>-211.1</v>
      </c>
      <c r="E74" s="75" t="s">
        <v>128</v>
      </c>
      <c r="F74" s="92">
        <v>10</v>
      </c>
      <c r="G74" s="128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-111.5</v>
      </c>
      <c r="D75" s="130">
        <v>-112.5</v>
      </c>
      <c r="E75" s="75" t="s">
        <v>133</v>
      </c>
      <c r="F75" s="92">
        <v>50</v>
      </c>
      <c r="G75" s="128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</v>
      </c>
      <c r="D76" s="130">
        <v>24.9</v>
      </c>
      <c r="E76" s="75" t="s">
        <v>138</v>
      </c>
      <c r="F76" s="92">
        <v>30</v>
      </c>
      <c r="G76" s="128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30.6</v>
      </c>
      <c r="D77" s="130">
        <v>29.5</v>
      </c>
      <c r="E77" s="75" t="s">
        <v>143</v>
      </c>
      <c r="F77" s="92">
        <v>150</v>
      </c>
      <c r="G77" s="128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22.9</v>
      </c>
      <c r="D78" s="130">
        <v>21.8</v>
      </c>
      <c r="E78" s="75" t="s">
        <v>148</v>
      </c>
      <c r="F78" s="89"/>
      <c r="G78" s="129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23.6</v>
      </c>
      <c r="D79" s="130">
        <v>22.5</v>
      </c>
      <c r="E79" s="74" t="s">
        <v>153</v>
      </c>
      <c r="F79" s="87">
        <v>22.3</v>
      </c>
      <c r="G79" s="126">
        <v>17.899999999999999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3.6699999999999998E-5</v>
      </c>
      <c r="D80" s="131">
        <v>3.6399999999999997E-5</v>
      </c>
      <c r="E80" s="75" t="s">
        <v>158</v>
      </c>
      <c r="F80" s="88">
        <v>47.2</v>
      </c>
      <c r="G80" s="127">
        <v>50.1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162</v>
      </c>
      <c r="C84" s="150"/>
    </row>
    <row r="85" spans="2:16" ht="15" customHeight="1" x14ac:dyDescent="0.25">
      <c r="B85" s="151" t="s">
        <v>191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2025-04-07T02:00:29Z</dcterms:modified>
</cp:coreProperties>
</file>