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D25" i="1" l="1"/>
  <c r="C25" i="1"/>
  <c r="D23" i="1"/>
  <c r="H18" i="1" l="1"/>
  <c r="G18" i="1"/>
  <c r="I18" i="1" l="1"/>
  <c r="D18" i="1" l="1"/>
  <c r="E18" i="1" l="1"/>
  <c r="P33" i="1"/>
  <c r="P32" i="1"/>
  <c r="P31" i="1"/>
  <c r="P18" i="1" l="1"/>
  <c r="F18" i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<sst xmlns="http://schemas.openxmlformats.org/spreadsheetml/2006/main" count="214" uniqueCount="201">
  <si>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</si>
  <si>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</si>
  <si>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</si>
  <si>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</si>
  <si>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</si>
  <si>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</si>
  <si>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</si>
  <si>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</si>
  <si>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</si>
  <si>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</si>
  <si>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</si>
  <si>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</si>
  <si>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</si>
  <si>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</si>
  <si>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</si>
  <si>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</si>
  <si>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</si>
  <si>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</si>
  <si>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</si>
  <si>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</si>
  <si>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</si>
  <si>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</si>
  <si>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</si>
  <si>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</si>
  <si>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</si>
  <si>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</si>
  <si>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</si>
  <si>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</si>
  <si>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</si>
  <si>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</si>
  <si>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</si>
  <si>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</si>
  <si>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</si>
  <si>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</si>
  <si>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</si>
  <si>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</si>
  <si>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</si>
  <si>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</si>
  <si>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</si>
  <si>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</si>
  <si>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</si>
  <si>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</si>
  <si>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</si>
  <si>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</si>
  <si>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</si>
  <si>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</si>
  <si>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</si>
  <si>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</si>
  <si>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</si>
  <si>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</si>
  <si>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</si>
  <si>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</si>
  <si>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</si>
  <si>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</si>
  <si>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</si>
  <si>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</si>
  <si>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</si>
  <si>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</si>
  <si>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</si>
  <si>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</si>
  <si>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</si>
  <si>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</si>
  <si>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</si>
  <si>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</si>
  <si>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</si>
  <si>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</si>
  <si>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</si>
  <si>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</si>
  <si>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</si>
  <si>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</si>
  <si>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</si>
  <si>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</si>
  <si>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</si>
  <si>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</si>
  <si>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</si>
  <si>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</si>
  <si>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</si>
  <si>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</si>
  <si>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</si>
  <si>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</si>
  <si>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</si>
  <si>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</si>
  <si>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</si>
  <si>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</si>
  <si>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</si>
  <si>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</si>
  <si>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</si>
  <si>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</si>
  <si>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</si>
  <si>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</si>
  <si>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</si>
  <si>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</si>
  <si>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</si>
  <si>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</si>
  <si>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</si>
  <si>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</si>
  <si>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</si>
  <si>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</si>
  <si>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</si>
  <si>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</si>
  <si>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</si>
  <si>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</si>
  <si>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</si>
  <si>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</si>
  <si>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</si>
  <si>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</si>
  <si>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</si>
  <si>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</si>
  <si>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</si>
  <si>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</si>
  <si>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</si>
  <si>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</si>
  <si>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</si>
  <si>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</si>
  <si>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</si>
  <si>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</si>
  <si>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</si>
  <si>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</si>
  <si>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</si>
  <si>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</si>
  <si>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</si>
  <si>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</si>
  <si>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</si>
  <si>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</si>
  <si>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</si>
  <si>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</si>
  <si>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</si>
  <si>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</si>
  <si>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</si>
  <si>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</si>
  <si>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</si>
  <si>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</si>
  <si>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</si>
  <si>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</si>
  <si>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</si>
  <si>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</si>
  <si>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</si>
  <si>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</si>
  <si>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</si>
  <si>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</si>
  <si>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</si>
  <si>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</si>
  <si>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</si>
  <si>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</si>
  <si>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</si>
  <si>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</si>
  <si>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</si>
  <si>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</si>
  <si>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</si>
  <si>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</si>
  <si>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</si>
  <si>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</si>
  <si>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</si>
  <si>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</si>
  <si>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</si>
  <si>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</si>
  <si>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</si>
  <si>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</si>
  <si>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</si>
  <si>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</si>
  <si>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</si>
  <si>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</si>
  <si>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</si>
  <si>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</si>
  <si>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</si>
  <si>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</si>
  <si>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</si>
  <si>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</si>
  <si>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</si>
  <si>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</si>
  <si>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</si>
  <si>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</si>
  <si>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</si>
  <si>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</si>
  <si>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</si>
  <si>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</si>
  <si>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</si>
  <si>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</si>
  <si>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</si>
  <si>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</si>
  <si>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</si>
  <si>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</si>
  <si>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</si>
  <si>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</si>
  <si>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TMT</t>
    <phoneticPr fontId="3" type="noConversion"/>
  </si>
  <si>
    <t>1) 방풍막 분리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</si>
  <si>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</si>
  <si>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</si>
  <si>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</si>
  <si>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</si>
  <si>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20s/20k 35s/21k 50s/19k </t>
    <phoneticPr fontId="3" type="noConversion"/>
  </si>
  <si>
    <t xml:space="preserve"> 20s/19k 35s/21k 50s/20k</t>
    <phoneticPr fontId="3" type="noConversion"/>
  </si>
  <si>
    <t>E</t>
    <phoneticPr fontId="3" type="noConversion"/>
  </si>
  <si>
    <t>DEEPS</t>
    <phoneticPr fontId="3" type="noConversion"/>
  </si>
  <si>
    <t>DEEPS-KSPT</t>
    <phoneticPr fontId="3" type="noConversion"/>
  </si>
  <si>
    <t>BLG</t>
    <phoneticPr fontId="3" type="noConversion"/>
  </si>
  <si>
    <t>ENG</t>
    <phoneticPr fontId="3" type="noConversion"/>
  </si>
  <si>
    <t>SE</t>
    <phoneticPr fontId="3" type="noConversion"/>
  </si>
  <si>
    <t>M_015431-015432:T</t>
    <phoneticPr fontId="3" type="noConversion"/>
  </si>
  <si>
    <t>E</t>
    <phoneticPr fontId="3" type="noConversion"/>
  </si>
  <si>
    <t>1) [23:57] 고습으로 관측중단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</si>
</sst>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6" sqref="H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7">
        <v>45749</v>
      </c>
      <c r="D3" s="148"/>
      <c r="E3" s="1"/>
      <c r="F3" s="1"/>
      <c r="G3" s="1"/>
      <c r="H3" s="1"/>
      <c r="I3" s="1"/>
      <c r="J3" s="1"/>
      <c r="K3" s="33" t="s">
        <v>2</v>
      </c>
      <c r="L3" s="149">
        <f>(P31-(P32+P33))/P31*100</f>
        <v>61.718749999999986</v>
      </c>
      <c r="M3" s="149"/>
      <c r="N3" s="33" t="s">
        <v>3</v>
      </c>
      <c r="O3" s="149">
        <f>(P31-P33)/P31*100</f>
        <v>100</v>
      </c>
      <c r="P3" s="149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0.75</v>
      </c>
      <c r="D9" s="119">
        <v>1.7</v>
      </c>
      <c r="E9" s="119">
        <v>14.1</v>
      </c>
      <c r="F9" s="119">
        <v>50</v>
      </c>
      <c r="G9" s="116" t="s">
        <v>192</v>
      </c>
      <c r="H9" s="119">
        <v>4.4000000000000004</v>
      </c>
      <c r="I9" s="116">
        <v>28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2.4</v>
      </c>
      <c r="E10" s="119">
        <v>10.5</v>
      </c>
      <c r="F10" s="119">
        <v>70</v>
      </c>
      <c r="G10" s="116" t="s">
        <v>197</v>
      </c>
      <c r="H10" s="119">
        <v>4.8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4.1666666666666664E-2</v>
      </c>
      <c r="D11" s="124"/>
      <c r="E11" s="124">
        <v>8.4</v>
      </c>
      <c r="F11" s="124">
        <v>85</v>
      </c>
      <c r="G11" s="116" t="s">
        <v>199</v>
      </c>
      <c r="H11" s="119">
        <v>4.2</v>
      </c>
      <c r="I11" s="125"/>
      <c r="J11" s="120">
        <f>IF(L11, 1, 0) + IF(M11, 2, 0) + IF(N11, 4, 0) + IF(O11, 8, 0) + IF(P11, 16, 0)</f>
        <v>4</v>
      </c>
      <c r="K11" s="79" t="b">
        <v>1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23.291666666666668</v>
      </c>
      <c r="D12" s="12">
        <f>AVERAGE(D9:D11)</f>
        <v>2.0499999999999998</v>
      </c>
      <c r="E12" s="12">
        <f>AVERAGE(E9:E11)</f>
        <v>11</v>
      </c>
      <c r="F12" s="13">
        <f>AVERAGE(F9:F11)</f>
        <v>68.333333333333329</v>
      </c>
      <c r="G12" s="14"/>
      <c r="H12" s="15">
        <f>AVERAGE(H9:H11)</f>
        <v>4.4666666666666659</v>
      </c>
      <c r="I12" s="16"/>
      <c r="J12" s="17">
        <f>AVERAGE(J9:J11)</f>
        <v>1.3333333333333333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184</v>
      </c>
      <c r="F16" s="116" t="s">
        <v>193</v>
      </c>
      <c r="G16" s="116" t="s">
        <v>194</v>
      </c>
      <c r="H16" s="116" t="s">
        <v>195</v>
      </c>
      <c r="I16" s="116" t="s">
        <v>196</v>
      </c>
      <c r="J16" s="104"/>
      <c r="K16" s="104"/>
      <c r="L16" s="104"/>
      <c r="M16" s="104"/>
      <c r="N16" s="104"/>
      <c r="O16" s="104"/>
      <c r="P16" s="116" t="s">
        <v>183</v>
      </c>
    </row>
    <row r="17" spans="1:16" s="76" customFormat="1" ht="14.1" customHeight="1" x14ac:dyDescent="0.25">
      <c r="A17" s="32"/>
      <c r="B17" s="22" t="s">
        <v>41</v>
      </c>
      <c r="C17" s="115">
        <v>0.68888888888888899</v>
      </c>
      <c r="D17" s="115">
        <v>0.69166666666666676</v>
      </c>
      <c r="E17" s="115">
        <v>0.72361111111111109</v>
      </c>
      <c r="F17" s="115">
        <v>0.74583333333333324</v>
      </c>
      <c r="G17" s="115">
        <v>0.9458333333333333</v>
      </c>
      <c r="H17" s="115">
        <v>0.96597222222222223</v>
      </c>
      <c r="I17" s="115">
        <v>2.013888888888889E-2</v>
      </c>
      <c r="J17" s="103"/>
      <c r="K17" s="103"/>
      <c r="L17" s="103"/>
      <c r="M17" s="103"/>
      <c r="N17" s="103"/>
      <c r="O17" s="103"/>
      <c r="P17" s="115">
        <v>4.3750000000000004E-2</v>
      </c>
    </row>
    <row r="18" spans="1:16" s="76" customFormat="1" ht="14.1" customHeight="1" x14ac:dyDescent="0.25">
      <c r="A18" s="32"/>
      <c r="B18" s="22" t="s">
        <v>42</v>
      </c>
      <c r="C18" s="116">
        <v>15312</v>
      </c>
      <c r="D18" s="116">
        <f>C18+1</f>
        <v>15313</v>
      </c>
      <c r="E18" s="116">
        <f t="shared" ref="E18:F18" si="0">D19+1</f>
        <v>15324</v>
      </c>
      <c r="F18" s="116">
        <f t="shared" si="0"/>
        <v>15338</v>
      </c>
      <c r="G18" s="116">
        <f>F19+1</f>
        <v>15420</v>
      </c>
      <c r="H18" s="116">
        <f>G19+1</f>
        <v>15429</v>
      </c>
      <c r="I18" s="116">
        <f>H19+1</f>
        <v>15450</v>
      </c>
      <c r="J18" s="104"/>
      <c r="K18" s="103"/>
      <c r="L18" s="103"/>
      <c r="M18" s="103"/>
      <c r="N18" s="103"/>
      <c r="O18" s="103"/>
      <c r="P18" s="116">
        <f>MAX(C18:O19)+1</f>
        <v>15460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15323</v>
      </c>
      <c r="E19" s="121">
        <v>15337</v>
      </c>
      <c r="F19" s="121">
        <v>15419</v>
      </c>
      <c r="G19" s="121">
        <v>15428</v>
      </c>
      <c r="H19" s="121">
        <v>15449</v>
      </c>
      <c r="I19" s="121">
        <f>I18+9</f>
        <v>15459</v>
      </c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11</v>
      </c>
      <c r="E20" s="86">
        <f t="shared" ref="E20:O20" si="1">IF(ISNUMBER(E18),E19-E18+1,"")</f>
        <v>14</v>
      </c>
      <c r="F20" s="86">
        <f t="shared" si="1"/>
        <v>82</v>
      </c>
      <c r="G20" s="86">
        <f t="shared" si="1"/>
        <v>9</v>
      </c>
      <c r="H20" s="86">
        <f t="shared" si="1"/>
        <v>21</v>
      </c>
      <c r="I20" s="86">
        <f t="shared" si="1"/>
        <v>10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2" t="s">
        <v>21</v>
      </c>
      <c r="D22" s="22" t="s">
        <v>23</v>
      </c>
      <c r="E22" s="22" t="s">
        <v>46</v>
      </c>
      <c r="F22" s="159" t="s">
        <v>47</v>
      </c>
      <c r="G22" s="159"/>
      <c r="H22" s="159"/>
      <c r="I22" s="159"/>
      <c r="J22" s="22" t="s">
        <v>21</v>
      </c>
      <c r="K22" s="22" t="s">
        <v>23</v>
      </c>
      <c r="L22" s="22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17">
        <v>15318</v>
      </c>
      <c r="D23" s="117">
        <f>C23+2</f>
        <v>15320</v>
      </c>
      <c r="E23" s="114" t="s">
        <v>186</v>
      </c>
      <c r="F23" s="157" t="s">
        <v>190</v>
      </c>
      <c r="G23" s="157"/>
      <c r="H23" s="157"/>
      <c r="I23" s="157"/>
      <c r="J23" s="118"/>
      <c r="K23" s="118"/>
      <c r="L23" s="116" t="s">
        <v>49</v>
      </c>
      <c r="M23" s="157" t="s">
        <v>182</v>
      </c>
      <c r="N23" s="157"/>
      <c r="O23" s="157"/>
      <c r="P23" s="157"/>
    </row>
    <row r="24" spans="1:16" ht="13.5" customHeight="1" x14ac:dyDescent="0.25">
      <c r="B24" s="158"/>
      <c r="C24" s="117"/>
      <c r="D24" s="117"/>
      <c r="E24" s="116" t="s">
        <v>176</v>
      </c>
      <c r="F24" s="157" t="s">
        <v>188</v>
      </c>
      <c r="G24" s="157"/>
      <c r="H24" s="157"/>
      <c r="I24" s="157"/>
      <c r="J24" s="118"/>
      <c r="K24" s="118"/>
      <c r="L24" s="116" t="s">
        <v>50</v>
      </c>
      <c r="M24" s="157" t="s">
        <v>178</v>
      </c>
      <c r="N24" s="157"/>
      <c r="O24" s="157"/>
      <c r="P24" s="157"/>
    </row>
    <row r="25" spans="1:16" ht="13.5" customHeight="1" x14ac:dyDescent="0.25">
      <c r="B25" s="158"/>
      <c r="C25" s="118">
        <f>D23+1</f>
        <v>15321</v>
      </c>
      <c r="D25" s="118">
        <f>C25+2</f>
        <v>15323</v>
      </c>
      <c r="E25" s="116" t="s">
        <v>50</v>
      </c>
      <c r="F25" s="157" t="s">
        <v>191</v>
      </c>
      <c r="G25" s="157"/>
      <c r="H25" s="157"/>
      <c r="I25" s="157"/>
      <c r="J25" s="118"/>
      <c r="K25" s="118"/>
      <c r="L25" s="116" t="s">
        <v>179</v>
      </c>
      <c r="M25" s="157" t="s">
        <v>181</v>
      </c>
      <c r="N25" s="157"/>
      <c r="O25" s="157"/>
      <c r="P25" s="157"/>
    </row>
    <row r="26" spans="1:16" ht="13.5" customHeight="1" x14ac:dyDescent="0.25">
      <c r="B26" s="158"/>
      <c r="C26" s="118"/>
      <c r="D26" s="118"/>
      <c r="E26" s="116" t="s">
        <v>49</v>
      </c>
      <c r="F26" s="157" t="s">
        <v>189</v>
      </c>
      <c r="G26" s="157"/>
      <c r="H26" s="157"/>
      <c r="I26" s="157"/>
      <c r="J26" s="118"/>
      <c r="K26" s="118"/>
      <c r="L26" s="116" t="s">
        <v>48</v>
      </c>
      <c r="M26" s="157" t="s">
        <v>178</v>
      </c>
      <c r="N26" s="157"/>
      <c r="O26" s="157"/>
      <c r="P26" s="157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6" t="s">
        <v>51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0.20208333333333331</v>
      </c>
      <c r="D30" s="99"/>
      <c r="E30" s="99"/>
      <c r="F30" s="99"/>
      <c r="G30" s="99">
        <v>0.19930555555555554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0.40138888888888885</v>
      </c>
    </row>
    <row r="31" spans="1:16" ht="14.1" customHeight="1" x14ac:dyDescent="0.25">
      <c r="B31" s="23" t="s">
        <v>170</v>
      </c>
      <c r="C31" s="129">
        <v>0.20208333333333331</v>
      </c>
      <c r="D31" s="112"/>
      <c r="E31" s="112"/>
      <c r="F31" s="112"/>
      <c r="G31" s="128">
        <v>0.19999999999999998</v>
      </c>
      <c r="H31" s="112"/>
      <c r="I31" s="128">
        <v>2.013888888888889E-2</v>
      </c>
      <c r="J31" s="112"/>
      <c r="K31" s="128">
        <v>2.2222222222222223E-2</v>
      </c>
      <c r="L31" s="112"/>
      <c r="M31" s="112"/>
      <c r="N31" s="112"/>
      <c r="O31" s="113">
        <v>2.0833333333333332E-2</v>
      </c>
      <c r="P31" s="91">
        <f>SUM(C31:N31)</f>
        <v>0.44444444444444436</v>
      </c>
    </row>
    <row r="32" spans="1:16" ht="14.1" customHeight="1" x14ac:dyDescent="0.25">
      <c r="B32" s="23" t="s">
        <v>66</v>
      </c>
      <c r="C32" s="127">
        <v>0.17013888888888887</v>
      </c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126"/>
      <c r="P32" s="91">
        <f>SUM(C32:N32)</f>
        <v>0.17013888888888887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3.1944444444444442E-2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0.19999999999999998</v>
      </c>
      <c r="H34" s="106">
        <f t="shared" si="2"/>
        <v>0</v>
      </c>
      <c r="I34" s="106">
        <f t="shared" si="2"/>
        <v>2.013888888888889E-2</v>
      </c>
      <c r="J34" s="106">
        <f t="shared" si="2"/>
        <v>0</v>
      </c>
      <c r="K34" s="106">
        <f t="shared" si="2"/>
        <v>2.2222222222222223E-2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0.27430555555555547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68</v>
      </c>
      <c r="C36" s="218" t="s">
        <v>198</v>
      </c>
      <c r="D36" s="219"/>
      <c r="E36" s="161"/>
      <c r="F36" s="162"/>
      <c r="G36" s="161"/>
      <c r="H36" s="162"/>
      <c r="I36" s="160"/>
      <c r="J36" s="160"/>
      <c r="K36" s="160"/>
      <c r="L36" s="160"/>
      <c r="M36" s="160"/>
      <c r="N36" s="160"/>
      <c r="O36" s="160"/>
      <c r="P36" s="160"/>
    </row>
    <row r="37" spans="2:16" ht="18" customHeight="1" x14ac:dyDescent="0.25">
      <c r="B37" s="177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25">
      <c r="B38" s="177"/>
      <c r="C38" s="160" t="s">
        <v>180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ht="18" customHeight="1" x14ac:dyDescent="0.25">
      <c r="B39" s="17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 ht="18" customHeight="1" x14ac:dyDescent="0.25">
      <c r="B40" s="177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ht="18" customHeight="1" x14ac:dyDescent="0.25">
      <c r="B41" s="178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69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 t="s">
        <v>200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69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167</v>
      </c>
      <c r="C53" s="196"/>
      <c r="D53" s="98">
        <v>2.2599999999999998</v>
      </c>
      <c r="E53" s="98">
        <v>2.3199999999999998</v>
      </c>
      <c r="F53" s="98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166</v>
      </c>
      <c r="C54" s="198"/>
      <c r="D54" s="198"/>
      <c r="E54" s="198"/>
      <c r="F54" s="98">
        <v>1544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70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71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72</v>
      </c>
      <c r="O57" s="181"/>
      <c r="P57" s="184"/>
    </row>
    <row r="58" spans="2:16" ht="17.100000000000001" customHeight="1" x14ac:dyDescent="0.25">
      <c r="B58" s="185" t="s">
        <v>73</v>
      </c>
      <c r="C58" s="186"/>
      <c r="D58" s="187"/>
      <c r="E58" s="185" t="s">
        <v>74</v>
      </c>
      <c r="F58" s="186"/>
      <c r="G58" s="187"/>
      <c r="H58" s="186" t="s">
        <v>75</v>
      </c>
      <c r="I58" s="186"/>
      <c r="J58" s="186"/>
      <c r="K58" s="188" t="s">
        <v>76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77</v>
      </c>
      <c r="C59" s="206"/>
      <c r="D59" s="30" t="b">
        <v>1</v>
      </c>
      <c r="E59" s="205" t="s">
        <v>78</v>
      </c>
      <c r="F59" s="206"/>
      <c r="G59" s="30" t="b">
        <v>1</v>
      </c>
      <c r="H59" s="207" t="s">
        <v>79</v>
      </c>
      <c r="I59" s="206"/>
      <c r="J59" s="30" t="b">
        <v>1</v>
      </c>
      <c r="K59" s="207" t="s">
        <v>80</v>
      </c>
      <c r="L59" s="206"/>
      <c r="M59" s="30" t="b">
        <v>1</v>
      </c>
      <c r="N59" s="208" t="s">
        <v>81</v>
      </c>
      <c r="O59" s="206"/>
      <c r="P59" s="30" t="b">
        <v>1</v>
      </c>
    </row>
    <row r="60" spans="2:16" ht="20.100000000000001" customHeight="1" x14ac:dyDescent="0.25">
      <c r="B60" s="205" t="s">
        <v>82</v>
      </c>
      <c r="C60" s="206"/>
      <c r="D60" s="30" t="b">
        <v>1</v>
      </c>
      <c r="E60" s="205" t="s">
        <v>83</v>
      </c>
      <c r="F60" s="206"/>
      <c r="G60" s="30" t="b">
        <v>1</v>
      </c>
      <c r="H60" s="207" t="s">
        <v>84</v>
      </c>
      <c r="I60" s="206"/>
      <c r="J60" s="30" t="b">
        <v>1</v>
      </c>
      <c r="K60" s="207" t="s">
        <v>85</v>
      </c>
      <c r="L60" s="206"/>
      <c r="M60" s="30" t="b">
        <v>1</v>
      </c>
      <c r="N60" s="208" t="s">
        <v>86</v>
      </c>
      <c r="O60" s="206"/>
      <c r="P60" s="30" t="b">
        <v>1</v>
      </c>
    </row>
    <row r="61" spans="2:16" ht="20.100000000000001" customHeight="1" x14ac:dyDescent="0.25">
      <c r="B61" s="205" t="s">
        <v>87</v>
      </c>
      <c r="C61" s="206"/>
      <c r="D61" s="30" t="b">
        <v>1</v>
      </c>
      <c r="E61" s="205" t="s">
        <v>88</v>
      </c>
      <c r="F61" s="206"/>
      <c r="G61" s="30" t="b">
        <v>1</v>
      </c>
      <c r="H61" s="207" t="s">
        <v>89</v>
      </c>
      <c r="I61" s="206"/>
      <c r="J61" s="30" t="b">
        <v>1</v>
      </c>
      <c r="K61" s="207" t="s">
        <v>90</v>
      </c>
      <c r="L61" s="206"/>
      <c r="M61" s="30" t="b">
        <v>1</v>
      </c>
      <c r="N61" s="208" t="s">
        <v>91</v>
      </c>
      <c r="O61" s="206"/>
      <c r="P61" s="30" t="b">
        <v>1</v>
      </c>
    </row>
    <row r="62" spans="2:16" ht="20.100000000000001" customHeight="1" x14ac:dyDescent="0.25">
      <c r="B62" s="207" t="s">
        <v>89</v>
      </c>
      <c r="C62" s="206"/>
      <c r="D62" s="30" t="b">
        <v>1</v>
      </c>
      <c r="E62" s="205" t="s">
        <v>92</v>
      </c>
      <c r="F62" s="206"/>
      <c r="G62" s="30" t="b">
        <v>1</v>
      </c>
      <c r="H62" s="207" t="s">
        <v>93</v>
      </c>
      <c r="I62" s="206"/>
      <c r="J62" s="30" t="b">
        <v>0</v>
      </c>
      <c r="K62" s="207" t="s">
        <v>94</v>
      </c>
      <c r="L62" s="206"/>
      <c r="M62" s="30" t="b">
        <v>1</v>
      </c>
      <c r="N62" s="208" t="s">
        <v>84</v>
      </c>
      <c r="O62" s="206"/>
      <c r="P62" s="30" t="b">
        <v>1</v>
      </c>
    </row>
    <row r="63" spans="2:16" ht="20.100000000000001" customHeight="1" x14ac:dyDescent="0.25">
      <c r="B63" s="207" t="s">
        <v>95</v>
      </c>
      <c r="C63" s="206"/>
      <c r="D63" s="30" t="b">
        <v>1</v>
      </c>
      <c r="E63" s="205" t="s">
        <v>96</v>
      </c>
      <c r="F63" s="206"/>
      <c r="G63" s="30" t="b">
        <v>1</v>
      </c>
      <c r="H63" s="35"/>
      <c r="I63" s="36"/>
      <c r="J63" s="37"/>
      <c r="K63" s="207" t="s">
        <v>97</v>
      </c>
      <c r="L63" s="206"/>
      <c r="M63" s="30" t="b">
        <v>1</v>
      </c>
      <c r="N63" s="208" t="s">
        <v>165</v>
      </c>
      <c r="O63" s="206"/>
      <c r="P63" s="30" t="b">
        <v>1</v>
      </c>
    </row>
    <row r="64" spans="2:16" ht="20.100000000000001" customHeight="1" x14ac:dyDescent="0.25">
      <c r="B64" s="207" t="s">
        <v>98</v>
      </c>
      <c r="C64" s="206"/>
      <c r="D64" s="30" t="b">
        <v>0</v>
      </c>
      <c r="E64" s="205" t="s">
        <v>99</v>
      </c>
      <c r="F64" s="206"/>
      <c r="G64" s="30" t="b">
        <v>1</v>
      </c>
      <c r="H64" s="38"/>
      <c r="I64" s="39"/>
      <c r="J64" s="40"/>
      <c r="K64" s="215" t="s">
        <v>100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163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106</v>
      </c>
      <c r="C69" s="209"/>
      <c r="D69" s="48"/>
      <c r="E69" s="48"/>
      <c r="F69" s="211" t="s">
        <v>107</v>
      </c>
      <c r="G69" s="213" t="s">
        <v>108</v>
      </c>
      <c r="H69" s="48"/>
      <c r="I69" s="209" t="s">
        <v>109</v>
      </c>
      <c r="J69" s="209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-153.80000000000001</v>
      </c>
      <c r="D72" s="134">
        <v>-155.19999999999999</v>
      </c>
      <c r="E72" s="74" t="s">
        <v>119</v>
      </c>
      <c r="F72" s="87">
        <v>22</v>
      </c>
      <c r="G72" s="130">
        <v>19.899999999999999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-134</v>
      </c>
      <c r="D73" s="134">
        <v>-135.4</v>
      </c>
      <c r="E73" s="75" t="s">
        <v>123</v>
      </c>
      <c r="F73" s="88">
        <v>35.799999999999997</v>
      </c>
      <c r="G73" s="131">
        <v>41.2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-210.9</v>
      </c>
      <c r="D74" s="134">
        <v>-211.703</v>
      </c>
      <c r="E74" s="75" t="s">
        <v>128</v>
      </c>
      <c r="F74" s="92">
        <v>10</v>
      </c>
      <c r="G74" s="132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-111.8</v>
      </c>
      <c r="D75" s="134">
        <v>-113.3</v>
      </c>
      <c r="E75" s="75" t="s">
        <v>133</v>
      </c>
      <c r="F75" s="92">
        <v>50</v>
      </c>
      <c r="G75" s="132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25.5</v>
      </c>
      <c r="D76" s="134">
        <v>24.9</v>
      </c>
      <c r="E76" s="75" t="s">
        <v>138</v>
      </c>
      <c r="F76" s="92">
        <v>30</v>
      </c>
      <c r="G76" s="132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29.8</v>
      </c>
      <c r="D77" s="134">
        <v>27.9</v>
      </c>
      <c r="E77" s="75" t="s">
        <v>143</v>
      </c>
      <c r="F77" s="92">
        <v>150</v>
      </c>
      <c r="G77" s="132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22.4</v>
      </c>
      <c r="D78" s="134">
        <v>21.1</v>
      </c>
      <c r="E78" s="75" t="s">
        <v>148</v>
      </c>
      <c r="F78" s="89"/>
      <c r="G78" s="133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23.1</v>
      </c>
      <c r="D79" s="134">
        <v>21.8</v>
      </c>
      <c r="E79" s="74" t="s">
        <v>153</v>
      </c>
      <c r="F79" s="87">
        <v>19.399999999999999</v>
      </c>
      <c r="G79" s="130">
        <v>11.3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3.6399999999999997E-5</v>
      </c>
      <c r="D80" s="135">
        <v>3.5899999999999998E-5</v>
      </c>
      <c r="E80" s="75" t="s">
        <v>158</v>
      </c>
      <c r="F80" s="88">
        <v>40.6</v>
      </c>
      <c r="G80" s="131">
        <v>81.099999999999994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0" t="s">
        <v>162</v>
      </c>
      <c r="C84" s="150"/>
    </row>
    <row r="85" spans="2:16" ht="15" customHeight="1" x14ac:dyDescent="0.2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2025-04-03T01:13:53Z</dcterms:modified>
</cp:coreProperties>
</file>