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 s="1"/>
  <c r="C26" i="1" s="1"/>
  <c r="D26" i="1" s="1"/>
  <c r="G18" i="1" l="1"/>
  <c r="G19" i="1" s="1"/>
  <c r="H18" i="1" s="1"/>
  <c r="I18" i="1" s="1"/>
  <c r="I19" i="1" s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<sst xmlns="http://schemas.openxmlformats.org/spreadsheetml/2006/main" count="214" uniqueCount="197">
  <si>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</si>
  <si>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</si>
  <si>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</si>
  <si>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</si>
  <si>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</si>
  <si>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</si>
  <si>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</si>
  <si>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</si>
  <si>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</si>
  <si>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</si>
  <si>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</si>
  <si>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</si>
  <si>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</si>
  <si>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</si>
  <si>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</si>
  <si>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</si>
  <si>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</si>
  <si>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</si>
  <si>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</si>
  <si>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</si>
  <si>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</si>
  <si>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</si>
  <si>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</si>
  <si>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</si>
  <si>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</si>
  <si>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</si>
  <si>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</si>
  <si>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</si>
  <si>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</si>
  <si>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</si>
  <si>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</si>
  <si>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</si>
  <si>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</si>
  <si>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</si>
  <si>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</si>
  <si>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</si>
  <si>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</si>
  <si>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</si>
  <si>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</si>
  <si>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</si>
  <si>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</si>
  <si>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</si>
  <si>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</si>
  <si>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</si>
  <si>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</si>
  <si>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</si>
  <si>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</si>
  <si>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</si>
  <si>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</si>
  <si>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</si>
  <si>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</si>
  <si>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</si>
  <si>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</si>
  <si>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</si>
  <si>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</si>
  <si>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</si>
  <si>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</si>
  <si>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</si>
  <si>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</si>
  <si>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</si>
  <si>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</si>
  <si>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</si>
  <si>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</si>
  <si>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</si>
  <si>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</si>
  <si>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</si>
  <si>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</si>
  <si>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</si>
  <si>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</si>
  <si>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</si>
  <si>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</si>
  <si>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</si>
  <si>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</si>
  <si>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</si>
  <si>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</si>
  <si>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</si>
  <si>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</si>
  <si>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</si>
  <si>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</si>
  <si>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</si>
  <si>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</si>
  <si>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</si>
  <si>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</si>
  <si>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</si>
  <si>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</si>
  <si>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</si>
  <si>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</si>
  <si>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</si>
  <si>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</si>
  <si>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</si>
  <si>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</si>
  <si>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</si>
  <si>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</si>
  <si>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</si>
  <si>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</si>
  <si>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</si>
  <si>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</si>
  <si>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</si>
  <si>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</si>
  <si>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</si>
  <si>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</si>
  <si>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</si>
  <si>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</si>
  <si>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</si>
  <si>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</si>
  <si>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</si>
  <si>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</si>
  <si>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</si>
  <si>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</si>
  <si>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</si>
  <si>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</si>
  <si>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</si>
  <si>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</si>
  <si>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</si>
  <si>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</si>
  <si>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</si>
  <si>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</si>
  <si>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</si>
  <si>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</si>
  <si>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</si>
  <si>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</si>
  <si>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</si>
  <si>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</si>
  <si>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</si>
  <si>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</si>
  <si>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</si>
  <si>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</si>
  <si>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</si>
  <si>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</si>
  <si>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</si>
  <si>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</si>
  <si>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</si>
  <si>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</si>
  <si>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</si>
  <si>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</si>
  <si>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</si>
  <si>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</si>
  <si>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</si>
  <si>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</si>
  <si>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</si>
  <si>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</si>
  <si>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</si>
  <si>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</si>
  <si>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</si>
  <si>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</si>
  <si>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</si>
  <si>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</si>
  <si>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</si>
  <si>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</si>
  <si>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</si>
  <si>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</si>
  <si>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</si>
  <si>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</si>
  <si>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</si>
  <si>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</si>
  <si>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</si>
  <si>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</si>
  <si>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</si>
  <si>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</si>
  <si>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</si>
  <si>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</si>
  <si>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</si>
  <si>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</si>
  <si>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</si>
  <si>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</si>
  <si>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</si>
  <si>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</si>
  <si>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</si>
  <si>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</si>
  <si>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</si>
  <si>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</si>
  <si>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</si>
  <si>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</si>
  <si>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</si>
  <si>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</si>
  <si>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</si>
  <si>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</si>
  <si>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</si>
  <si>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</si>
  <si>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</si>
  <si>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</si>
  <si>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</si>
  <si>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</si>
  <si>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</si>
  <si>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</si>
  <si>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</si>
  <si>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1) 방풍막 분리</t>
    <phoneticPr fontId="3" type="noConversion"/>
  </si>
  <si>
    <t>ENG</t>
    <phoneticPr fontId="3" type="noConversion"/>
  </si>
  <si>
    <t>B</t>
    <phoneticPr fontId="4" type="noConversion"/>
  </si>
  <si>
    <t>DEEPS</t>
    <phoneticPr fontId="3" type="noConversion"/>
  </si>
  <si>
    <t>DEEPS-KSPT</t>
    <phoneticPr fontId="3" type="noConversion"/>
  </si>
  <si>
    <t>BLG</t>
    <phoneticPr fontId="3" type="noConversion"/>
  </si>
  <si>
    <t>SW</t>
    <phoneticPr fontId="3" type="noConversion"/>
  </si>
  <si>
    <t>20s/28k 29s/26k 38s/22k 55s/21k</t>
    <phoneticPr fontId="3" type="noConversion"/>
  </si>
  <si>
    <t>30s/26k 44s/28k 55s/25k</t>
    <phoneticPr fontId="3" type="noConversion"/>
  </si>
  <si>
    <t>E_014844</t>
    <phoneticPr fontId="3" type="noConversion"/>
  </si>
  <si>
    <t>M_014981-014982:K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</si>
</sst>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G67" sqref="G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2">
        <v>45747</v>
      </c>
      <c r="D3" s="193"/>
      <c r="E3" s="1"/>
      <c r="F3" s="1"/>
      <c r="G3" s="1"/>
      <c r="H3" s="1"/>
      <c r="I3" s="1"/>
      <c r="J3" s="1"/>
      <c r="K3" s="33" t="s">
        <v>2</v>
      </c>
      <c r="L3" s="194">
        <f>(P31-(P32+P33))/P31*100</f>
        <v>100</v>
      </c>
      <c r="M3" s="194"/>
      <c r="N3" s="33" t="s">
        <v>3</v>
      </c>
      <c r="O3" s="194">
        <f>(P31-P33)/P31*100</f>
        <v>100</v>
      </c>
      <c r="P3" s="194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9">
        <v>1.3</v>
      </c>
      <c r="E9" s="119">
        <v>16</v>
      </c>
      <c r="F9" s="119">
        <v>45</v>
      </c>
      <c r="G9" s="116" t="s">
        <v>192</v>
      </c>
      <c r="H9" s="119">
        <v>2.5</v>
      </c>
      <c r="I9" s="116">
        <v>7.5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0.93055555555555547</v>
      </c>
      <c r="D10" s="119">
        <v>1.33</v>
      </c>
      <c r="E10" s="119">
        <v>12</v>
      </c>
      <c r="F10" s="119">
        <v>55</v>
      </c>
      <c r="G10" s="116" t="s">
        <v>192</v>
      </c>
      <c r="H10" s="119">
        <v>3.3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0.15972222222222224</v>
      </c>
      <c r="D11" s="124">
        <v>1.2</v>
      </c>
      <c r="E11" s="124">
        <v>10</v>
      </c>
      <c r="F11" s="124">
        <v>73</v>
      </c>
      <c r="G11" s="116" t="s">
        <v>192</v>
      </c>
      <c r="H11" s="119">
        <v>3.4</v>
      </c>
      <c r="I11" s="125"/>
      <c r="J11" s="1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23.409722222222221</v>
      </c>
      <c r="D12" s="12">
        <f>AVERAGE(D9:D11)</f>
        <v>1.2766666666666666</v>
      </c>
      <c r="E12" s="12">
        <f>AVERAGE(E9:E11)</f>
        <v>12.666666666666666</v>
      </c>
      <c r="F12" s="13">
        <f>AVERAGE(F9:F11)</f>
        <v>57.666666666666664</v>
      </c>
      <c r="G12" s="14"/>
      <c r="H12" s="15">
        <f>AVERAGE(H9:H11)</f>
        <v>3.0666666666666664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185</v>
      </c>
      <c r="F16" s="116" t="s">
        <v>189</v>
      </c>
      <c r="G16" s="116" t="s">
        <v>190</v>
      </c>
      <c r="H16" s="116" t="s">
        <v>191</v>
      </c>
      <c r="I16" s="116" t="s">
        <v>187</v>
      </c>
      <c r="J16" s="116"/>
      <c r="K16" s="104"/>
      <c r="L16" s="104"/>
      <c r="M16" s="104"/>
      <c r="N16" s="104"/>
      <c r="O16" s="104"/>
      <c r="P16" s="116" t="s">
        <v>184</v>
      </c>
    </row>
    <row r="17" spans="1:16" s="76" customFormat="1" ht="14.1" customHeight="1" x14ac:dyDescent="0.25">
      <c r="A17" s="32"/>
      <c r="B17" s="22" t="s">
        <v>41</v>
      </c>
      <c r="C17" s="115">
        <v>0.67708333333333337</v>
      </c>
      <c r="D17" s="115">
        <v>0.68055555555555547</v>
      </c>
      <c r="E17" s="115">
        <v>0.71805555555555556</v>
      </c>
      <c r="F17" s="115">
        <v>0.73611111111111116</v>
      </c>
      <c r="G17" s="115">
        <v>0.94027777777777777</v>
      </c>
      <c r="H17" s="115">
        <v>0.96111111111111114</v>
      </c>
      <c r="I17" s="115">
        <v>0.16666666666666666</v>
      </c>
      <c r="J17" s="115"/>
      <c r="K17" s="103"/>
      <c r="L17" s="103"/>
      <c r="M17" s="103"/>
      <c r="N17" s="103"/>
      <c r="O17" s="103"/>
      <c r="P17" s="115">
        <v>0.18888888888888888</v>
      </c>
    </row>
    <row r="18" spans="1:16" s="76" customFormat="1" ht="14.1" customHeight="1" x14ac:dyDescent="0.25">
      <c r="A18" s="32"/>
      <c r="B18" s="22" t="s">
        <v>42</v>
      </c>
      <c r="C18" s="116">
        <v>14831</v>
      </c>
      <c r="D18" s="116">
        <f>C18+1</f>
        <v>14832</v>
      </c>
      <c r="E18" s="116">
        <f t="shared" ref="E18:F18" si="0">D19+1</f>
        <v>14844</v>
      </c>
      <c r="F18" s="116">
        <f t="shared" si="0"/>
        <v>14856</v>
      </c>
      <c r="G18" s="116">
        <f>F19+1</f>
        <v>14938</v>
      </c>
      <c r="H18" s="116">
        <f>G19+1</f>
        <v>14947</v>
      </c>
      <c r="I18" s="116">
        <f>H19+1</f>
        <v>15084</v>
      </c>
      <c r="J18" s="116"/>
      <c r="K18" s="103"/>
      <c r="L18" s="103"/>
      <c r="M18" s="103"/>
      <c r="N18" s="103"/>
      <c r="O18" s="103"/>
      <c r="P18" s="116">
        <f>MAX(C18:O19)+1</f>
        <v>15094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14843</v>
      </c>
      <c r="E19" s="121">
        <v>14855</v>
      </c>
      <c r="F19" s="121">
        <v>14937</v>
      </c>
      <c r="G19" s="121">
        <f>G18+8</f>
        <v>14946</v>
      </c>
      <c r="H19" s="121">
        <v>15083</v>
      </c>
      <c r="I19" s="121">
        <f>I18+9</f>
        <v>15093</v>
      </c>
      <c r="J19" s="121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12</v>
      </c>
      <c r="E20" s="86">
        <f t="shared" ref="E20:O20" si="1">IF(ISNUMBER(E18),E19-E18+1,"")</f>
        <v>12</v>
      </c>
      <c r="F20" s="86">
        <f t="shared" si="1"/>
        <v>82</v>
      </c>
      <c r="G20" s="86">
        <f t="shared" si="1"/>
        <v>9</v>
      </c>
      <c r="H20" s="86">
        <f t="shared" si="1"/>
        <v>137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7"/>
      <c r="D23" s="117"/>
      <c r="E23" s="114" t="s">
        <v>188</v>
      </c>
      <c r="F23" s="200" t="s">
        <v>181</v>
      </c>
      <c r="G23" s="200"/>
      <c r="H23" s="200"/>
      <c r="I23" s="200"/>
      <c r="J23" s="118"/>
      <c r="K23" s="118"/>
      <c r="L23" s="116" t="s">
        <v>49</v>
      </c>
      <c r="M23" s="200" t="s">
        <v>182</v>
      </c>
      <c r="N23" s="200"/>
      <c r="O23" s="200"/>
      <c r="P23" s="200"/>
    </row>
    <row r="24" spans="1:16" ht="13.5" customHeight="1" x14ac:dyDescent="0.25">
      <c r="B24" s="201"/>
      <c r="C24" s="117">
        <f>D18+5</f>
        <v>14837</v>
      </c>
      <c r="D24" s="117">
        <f>C24+3</f>
        <v>14840</v>
      </c>
      <c r="E24" s="116" t="s">
        <v>176</v>
      </c>
      <c r="F24" s="200" t="s">
        <v>193</v>
      </c>
      <c r="G24" s="200"/>
      <c r="H24" s="200"/>
      <c r="I24" s="200"/>
      <c r="J24" s="118"/>
      <c r="K24" s="118"/>
      <c r="L24" s="116" t="s">
        <v>50</v>
      </c>
      <c r="M24" s="200" t="s">
        <v>178</v>
      </c>
      <c r="N24" s="200"/>
      <c r="O24" s="200"/>
      <c r="P24" s="200"/>
    </row>
    <row r="25" spans="1:16" ht="13.5" customHeight="1" x14ac:dyDescent="0.25">
      <c r="B25" s="201"/>
      <c r="C25" s="118"/>
      <c r="D25" s="118"/>
      <c r="E25" s="116" t="s">
        <v>50</v>
      </c>
      <c r="F25" s="200" t="s">
        <v>181</v>
      </c>
      <c r="G25" s="200"/>
      <c r="H25" s="200"/>
      <c r="I25" s="200"/>
      <c r="J25" s="118"/>
      <c r="K25" s="118"/>
      <c r="L25" s="116" t="s">
        <v>179</v>
      </c>
      <c r="M25" s="200" t="s">
        <v>181</v>
      </c>
      <c r="N25" s="200"/>
      <c r="O25" s="200"/>
      <c r="P25" s="200"/>
    </row>
    <row r="26" spans="1:16" ht="13.5" customHeight="1" x14ac:dyDescent="0.25">
      <c r="B26" s="201"/>
      <c r="C26" s="118">
        <f>D24+1</f>
        <v>14841</v>
      </c>
      <c r="D26" s="118">
        <f>C26+2</f>
        <v>14843</v>
      </c>
      <c r="E26" s="116" t="s">
        <v>49</v>
      </c>
      <c r="F26" s="200" t="s">
        <v>194</v>
      </c>
      <c r="G26" s="200"/>
      <c r="H26" s="200"/>
      <c r="I26" s="200"/>
      <c r="J26" s="118"/>
      <c r="K26" s="118"/>
      <c r="L26" s="116" t="s">
        <v>48</v>
      </c>
      <c r="M26" s="200" t="s">
        <v>178</v>
      </c>
      <c r="N26" s="200"/>
      <c r="O26" s="200"/>
      <c r="P26" s="200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1" t="s">
        <v>51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0.19513888888888889</v>
      </c>
      <c r="D30" s="99"/>
      <c r="E30" s="99"/>
      <c r="F30" s="99"/>
      <c r="G30" s="99">
        <v>0.20486111111111113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0.4</v>
      </c>
    </row>
    <row r="31" spans="1:16" ht="14.1" customHeight="1" x14ac:dyDescent="0.25">
      <c r="B31" s="23" t="s">
        <v>170</v>
      </c>
      <c r="C31" s="130">
        <v>0.20555555555555557</v>
      </c>
      <c r="D31" s="112"/>
      <c r="E31" s="112"/>
      <c r="F31" s="112"/>
      <c r="G31" s="129">
        <v>0.20416666666666669</v>
      </c>
      <c r="H31" s="129"/>
      <c r="I31" s="129">
        <v>2.0833333333333332E-2</v>
      </c>
      <c r="J31" s="129"/>
      <c r="K31" s="129">
        <v>2.0833333333333332E-2</v>
      </c>
      <c r="L31" s="112"/>
      <c r="M31" s="112"/>
      <c r="N31" s="112"/>
      <c r="O31" s="113"/>
      <c r="P31" s="91">
        <f>SUM(C31:N31)</f>
        <v>0.4513888888888889</v>
      </c>
    </row>
    <row r="32" spans="1:16" ht="14.1" customHeight="1" x14ac:dyDescent="0.25">
      <c r="B32" s="23" t="s">
        <v>66</v>
      </c>
      <c r="C32" s="12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0.20555555555555557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0.20416666666666669</v>
      </c>
      <c r="H34" s="106">
        <f t="shared" si="2"/>
        <v>0</v>
      </c>
      <c r="I34" s="106">
        <f t="shared" si="2"/>
        <v>2.0833333333333332E-2</v>
      </c>
      <c r="J34" s="106">
        <f t="shared" si="2"/>
        <v>0</v>
      </c>
      <c r="K34" s="106">
        <f t="shared" si="2"/>
        <v>2.0833333333333332E-2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0.4513888888888889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68</v>
      </c>
      <c r="C36" s="213" t="s">
        <v>195</v>
      </c>
      <c r="D36" s="214"/>
      <c r="E36" s="213" t="s">
        <v>196</v>
      </c>
      <c r="F36" s="214"/>
      <c r="G36" s="189"/>
      <c r="H36" s="190"/>
      <c r="I36" s="185"/>
      <c r="J36" s="185"/>
      <c r="K36" s="185"/>
      <c r="L36" s="185"/>
      <c r="M36" s="185"/>
      <c r="N36" s="185"/>
      <c r="O36" s="185"/>
      <c r="P36" s="185"/>
    </row>
    <row r="37" spans="2:16" ht="18" customHeight="1" x14ac:dyDescent="0.25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</row>
    <row r="38" spans="2:16" ht="18" customHeight="1" x14ac:dyDescent="0.25">
      <c r="B38" s="187"/>
      <c r="C38" s="185" t="s">
        <v>180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</row>
    <row r="39" spans="2:16" ht="18" customHeight="1" x14ac:dyDescent="0.25">
      <c r="B39" s="187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</row>
    <row r="40" spans="2:16" ht="18" customHeight="1" x14ac:dyDescent="0.25">
      <c r="B40" s="187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</row>
    <row r="41" spans="2:16" ht="18" customHeight="1" x14ac:dyDescent="0.25">
      <c r="B41" s="188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69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167</v>
      </c>
      <c r="C53" s="163"/>
      <c r="D53" s="98"/>
      <c r="E53" s="98"/>
      <c r="F53" s="98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166</v>
      </c>
      <c r="C54" s="165"/>
      <c r="D54" s="165"/>
      <c r="E54" s="165"/>
      <c r="F54" s="98">
        <v>1528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70</v>
      </c>
      <c r="C56" s="14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4" t="s">
        <v>71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72</v>
      </c>
      <c r="O57" s="145"/>
      <c r="P57" s="148"/>
    </row>
    <row r="58" spans="2:16" ht="17.100000000000001" customHeight="1" x14ac:dyDescent="0.25">
      <c r="B58" s="149" t="s">
        <v>73</v>
      </c>
      <c r="C58" s="150"/>
      <c r="D58" s="151"/>
      <c r="E58" s="149" t="s">
        <v>74</v>
      </c>
      <c r="F58" s="150"/>
      <c r="G58" s="151"/>
      <c r="H58" s="150" t="s">
        <v>75</v>
      </c>
      <c r="I58" s="150"/>
      <c r="J58" s="150"/>
      <c r="K58" s="152" t="s">
        <v>76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77</v>
      </c>
      <c r="C59" s="132"/>
      <c r="D59" s="30" t="b">
        <v>1</v>
      </c>
      <c r="E59" s="131" t="s">
        <v>78</v>
      </c>
      <c r="F59" s="132"/>
      <c r="G59" s="30" t="b">
        <v>1</v>
      </c>
      <c r="H59" s="139" t="s">
        <v>79</v>
      </c>
      <c r="I59" s="132"/>
      <c r="J59" s="30" t="b">
        <v>1</v>
      </c>
      <c r="K59" s="139" t="s">
        <v>80</v>
      </c>
      <c r="L59" s="132"/>
      <c r="M59" s="30" t="b">
        <v>1</v>
      </c>
      <c r="N59" s="140" t="s">
        <v>81</v>
      </c>
      <c r="O59" s="132"/>
      <c r="P59" s="30" t="b">
        <v>1</v>
      </c>
    </row>
    <row r="60" spans="2:16" ht="20.100000000000001" customHeight="1" x14ac:dyDescent="0.25">
      <c r="B60" s="131" t="s">
        <v>82</v>
      </c>
      <c r="C60" s="132"/>
      <c r="D60" s="30" t="b">
        <v>1</v>
      </c>
      <c r="E60" s="131" t="s">
        <v>83</v>
      </c>
      <c r="F60" s="132"/>
      <c r="G60" s="30" t="b">
        <v>1</v>
      </c>
      <c r="H60" s="139" t="s">
        <v>84</v>
      </c>
      <c r="I60" s="132"/>
      <c r="J60" s="30" t="b">
        <v>1</v>
      </c>
      <c r="K60" s="139" t="s">
        <v>85</v>
      </c>
      <c r="L60" s="132"/>
      <c r="M60" s="30" t="b">
        <v>1</v>
      </c>
      <c r="N60" s="140" t="s">
        <v>86</v>
      </c>
      <c r="O60" s="132"/>
      <c r="P60" s="30" t="b">
        <v>1</v>
      </c>
    </row>
    <row r="61" spans="2:16" ht="20.100000000000001" customHeight="1" x14ac:dyDescent="0.25">
      <c r="B61" s="131" t="s">
        <v>87</v>
      </c>
      <c r="C61" s="132"/>
      <c r="D61" s="30" t="b">
        <v>1</v>
      </c>
      <c r="E61" s="131" t="s">
        <v>88</v>
      </c>
      <c r="F61" s="132"/>
      <c r="G61" s="30" t="b">
        <v>1</v>
      </c>
      <c r="H61" s="139" t="s">
        <v>89</v>
      </c>
      <c r="I61" s="132"/>
      <c r="J61" s="30" t="b">
        <v>1</v>
      </c>
      <c r="K61" s="139" t="s">
        <v>90</v>
      </c>
      <c r="L61" s="132"/>
      <c r="M61" s="30" t="b">
        <v>1</v>
      </c>
      <c r="N61" s="140" t="s">
        <v>91</v>
      </c>
      <c r="O61" s="132"/>
      <c r="P61" s="30" t="b">
        <v>1</v>
      </c>
    </row>
    <row r="62" spans="2:16" ht="20.100000000000001" customHeight="1" x14ac:dyDescent="0.25">
      <c r="B62" s="139" t="s">
        <v>89</v>
      </c>
      <c r="C62" s="132"/>
      <c r="D62" s="30" t="b">
        <v>1</v>
      </c>
      <c r="E62" s="131" t="s">
        <v>92</v>
      </c>
      <c r="F62" s="132"/>
      <c r="G62" s="30" t="b">
        <v>1</v>
      </c>
      <c r="H62" s="139" t="s">
        <v>93</v>
      </c>
      <c r="I62" s="132"/>
      <c r="J62" s="30" t="b">
        <v>0</v>
      </c>
      <c r="K62" s="139" t="s">
        <v>94</v>
      </c>
      <c r="L62" s="132"/>
      <c r="M62" s="30" t="b">
        <v>1</v>
      </c>
      <c r="N62" s="140" t="s">
        <v>84</v>
      </c>
      <c r="O62" s="132"/>
      <c r="P62" s="30" t="b">
        <v>1</v>
      </c>
    </row>
    <row r="63" spans="2:16" ht="20.100000000000001" customHeight="1" x14ac:dyDescent="0.25">
      <c r="B63" s="139" t="s">
        <v>95</v>
      </c>
      <c r="C63" s="132"/>
      <c r="D63" s="30" t="b">
        <v>1</v>
      </c>
      <c r="E63" s="131" t="s">
        <v>96</v>
      </c>
      <c r="F63" s="132"/>
      <c r="G63" s="30" t="b">
        <v>1</v>
      </c>
      <c r="H63" s="35"/>
      <c r="I63" s="36"/>
      <c r="J63" s="37"/>
      <c r="K63" s="139" t="s">
        <v>97</v>
      </c>
      <c r="L63" s="132"/>
      <c r="M63" s="30" t="b">
        <v>1</v>
      </c>
      <c r="N63" s="140" t="s">
        <v>165</v>
      </c>
      <c r="O63" s="132"/>
      <c r="P63" s="30" t="b">
        <v>1</v>
      </c>
    </row>
    <row r="64" spans="2:16" ht="20.100000000000001" customHeight="1" x14ac:dyDescent="0.25">
      <c r="B64" s="139" t="s">
        <v>98</v>
      </c>
      <c r="C64" s="132"/>
      <c r="D64" s="30" t="b">
        <v>0</v>
      </c>
      <c r="E64" s="131" t="s">
        <v>99</v>
      </c>
      <c r="F64" s="132"/>
      <c r="G64" s="30" t="b">
        <v>1</v>
      </c>
      <c r="H64" s="38"/>
      <c r="I64" s="39"/>
      <c r="J64" s="40"/>
      <c r="K64" s="141" t="s">
        <v>100</v>
      </c>
      <c r="L64" s="14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1" t="s">
        <v>163</v>
      </c>
      <c r="F65" s="13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3" t="s">
        <v>106</v>
      </c>
      <c r="C69" s="133"/>
      <c r="D69" s="48"/>
      <c r="E69" s="48"/>
      <c r="F69" s="135" t="s">
        <v>107</v>
      </c>
      <c r="G69" s="137" t="s">
        <v>108</v>
      </c>
      <c r="H69" s="48"/>
      <c r="I69" s="133" t="s">
        <v>109</v>
      </c>
      <c r="J69" s="13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4"/>
      <c r="C70" s="134"/>
      <c r="D70" s="52"/>
      <c r="E70" s="53"/>
      <c r="F70" s="136"/>
      <c r="G70" s="138"/>
      <c r="H70" s="54"/>
      <c r="I70" s="134"/>
      <c r="J70" s="13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-153.495</v>
      </c>
      <c r="D72" s="219">
        <v>-155.16999999999999</v>
      </c>
      <c r="E72" s="74" t="s">
        <v>119</v>
      </c>
      <c r="F72" s="87">
        <v>23</v>
      </c>
      <c r="G72" s="215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-133.63999999999999</v>
      </c>
      <c r="D73" s="219">
        <v>-135.87</v>
      </c>
      <c r="E73" s="75" t="s">
        <v>123</v>
      </c>
      <c r="F73" s="88">
        <v>34</v>
      </c>
      <c r="G73" s="216">
        <v>40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-211.03</v>
      </c>
      <c r="D74" s="219">
        <v>-211.67</v>
      </c>
      <c r="E74" s="75" t="s">
        <v>128</v>
      </c>
      <c r="F74" s="92">
        <v>10</v>
      </c>
      <c r="G74" s="21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-111.634</v>
      </c>
      <c r="D75" s="219">
        <v>-113.154</v>
      </c>
      <c r="E75" s="75" t="s">
        <v>133</v>
      </c>
      <c r="F75" s="92">
        <v>50</v>
      </c>
      <c r="G75" s="217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26.164999999999999</v>
      </c>
      <c r="D76" s="219">
        <v>24.21</v>
      </c>
      <c r="E76" s="75" t="s">
        <v>138</v>
      </c>
      <c r="F76" s="92">
        <v>30</v>
      </c>
      <c r="G76" s="217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30.689</v>
      </c>
      <c r="D77" s="219">
        <v>28.41</v>
      </c>
      <c r="E77" s="75" t="s">
        <v>143</v>
      </c>
      <c r="F77" s="92">
        <v>150</v>
      </c>
      <c r="G77" s="21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23.065999999999999</v>
      </c>
      <c r="D78" s="219">
        <v>21.14</v>
      </c>
      <c r="E78" s="75" t="s">
        <v>148</v>
      </c>
      <c r="F78" s="89"/>
      <c r="G78" s="21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23.818999999999999</v>
      </c>
      <c r="D79" s="219">
        <v>21.89</v>
      </c>
      <c r="E79" s="74" t="s">
        <v>153</v>
      </c>
      <c r="F79" s="87">
        <v>20</v>
      </c>
      <c r="G79" s="215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3.5800000000000003E-5</v>
      </c>
      <c r="D80" s="220">
        <v>3.5899999999999998E-5</v>
      </c>
      <c r="E80" s="75" t="s">
        <v>158</v>
      </c>
      <c r="F80" s="88">
        <v>40</v>
      </c>
      <c r="G80" s="216">
        <v>71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5" t="s">
        <v>162</v>
      </c>
      <c r="C84" s="195"/>
    </row>
    <row r="85" spans="2:16" ht="15" customHeight="1" x14ac:dyDescent="0.25">
      <c r="B85" s="196" t="s">
        <v>186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9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2025-04-01T04:35:50Z</dcterms:modified>
</cp:coreProperties>
</file>