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5\3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1" l="1"/>
  <c r="E19" i="1" s="1"/>
  <c r="D19" i="1"/>
  <c r="D18" i="1" l="1"/>
  <c r="P18" i="1" l="1"/>
  <c r="P33" i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<sst xmlns="http://schemas.openxmlformats.org/spreadsheetml/2006/main" count="209" uniqueCount="193">
  <si>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</si>
  <si>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</si>
  <si>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</si>
  <si>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</si>
  <si>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</si>
  <si>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</si>
  <si>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</si>
  <si>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</si>
  <si>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</si>
  <si>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</si>
  <si>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</si>
  <si>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</si>
  <si>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</si>
  <si>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</si>
  <si>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</si>
  <si>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</si>
  <si>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</si>
  <si>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</si>
  <si>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</si>
  <si>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</si>
  <si>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</si>
  <si>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</si>
  <si>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</si>
  <si>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</si>
  <si>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</si>
  <si>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</si>
  <si>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</si>
  <si>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</si>
  <si>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</si>
  <si>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</si>
  <si>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</si>
  <si>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</si>
  <si>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</si>
  <si>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</si>
  <si>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</si>
  <si>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</si>
  <si>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</si>
  <si>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</si>
  <si>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</si>
  <si>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</si>
  <si>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</si>
  <si>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</si>
  <si>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</si>
  <si>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</si>
  <si>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</si>
  <si>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</si>
  <si>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</si>
  <si>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</si>
  <si>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</si>
  <si>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I</t>
    <phoneticPr fontId="4" type="noConversion"/>
  </si>
  <si>
    <t>R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</si>
  <si>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</si>
  <si>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</si>
  <si>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</si>
  <si>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</si>
  <si>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</si>
  <si>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</si>
  <si>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</si>
  <si>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</si>
  <si>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</si>
  <si>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</si>
  <si>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</si>
  <si>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</si>
  <si>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</si>
  <si>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</si>
  <si>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</si>
  <si>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</si>
  <si>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</si>
  <si>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</si>
  <si>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</si>
  <si>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</si>
  <si>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</si>
  <si>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</si>
  <si>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</si>
  <si>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</si>
  <si>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</si>
  <si>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</si>
  <si>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</si>
  <si>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</si>
  <si>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</si>
  <si>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</si>
  <si>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</si>
  <si>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</si>
  <si>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</si>
  <si>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</si>
  <si>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</si>
  <si>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</si>
  <si>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</si>
  <si>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</si>
  <si>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</si>
  <si>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</si>
  <si>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</si>
  <si>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</si>
  <si>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</si>
  <si>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</si>
  <si>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</si>
  <si>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</si>
  <si>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</si>
  <si>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</si>
  <si>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</si>
  <si>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</si>
  <si>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</si>
  <si>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</si>
  <si>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</si>
  <si>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</si>
  <si>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</si>
  <si>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</si>
  <si>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</si>
  <si>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</si>
  <si>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</si>
  <si>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</si>
  <si>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</si>
  <si>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</si>
  <si>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</si>
  <si>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</si>
  <si>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</si>
  <si>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</si>
  <si>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</si>
  <si>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</si>
  <si>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</si>
  <si>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</si>
  <si>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</si>
  <si>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</si>
  <si>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</si>
  <si>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</si>
  <si>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</si>
  <si>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</si>
  <si>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</si>
  <si>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</si>
  <si>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</si>
  <si>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</si>
  <si>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</si>
  <si>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</si>
  <si>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</si>
  <si>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</si>
  <si>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</si>
  <si>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</si>
  <si>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</si>
  <si>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</si>
  <si>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</si>
  <si>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</si>
  <si>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</si>
  <si>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</si>
  <si>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</si>
  <si>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</si>
  <si>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</si>
  <si>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</si>
  <si>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</si>
  <si>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</si>
  <si>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</si>
  <si>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</si>
  <si>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</si>
  <si>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</si>
  <si>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</si>
  <si>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</si>
  <si>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</si>
  <si>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</si>
  <si>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</si>
  <si>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</si>
  <si>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</si>
  <si>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</si>
  <si>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</si>
  <si>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</si>
  <si>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</si>
  <si>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</si>
  <si>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</si>
  <si>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</si>
  <si>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</si>
  <si>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</si>
  <si>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</si>
  <si>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</si>
  <si>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</si>
  <si>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</si>
  <si>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</si>
  <si>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</si>
  <si>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OBS</t>
    <phoneticPr fontId="4" type="noConversion"/>
  </si>
  <si>
    <t>V</t>
    <phoneticPr fontId="4" type="noConversion"/>
  </si>
  <si>
    <t>ALL</t>
    <phoneticPr fontId="3" type="noConversion"/>
  </si>
  <si>
    <t>/  /  /  /</t>
  </si>
  <si>
    <t>V</t>
    <phoneticPr fontId="4" type="noConversion"/>
  </si>
  <si>
    <t>B</t>
    <phoneticPr fontId="4" type="noConversion"/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</si>
  <si>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phoneticPr fontId="3" type="noConversion"/>
  </si>
  <si>
    <t xml:space="preserve"> /  /  /  /</t>
    <phoneticPr fontId="3" type="noConversion"/>
  </si>
  <si>
    <t xml:space="preserve"> /  /  /  /</t>
    <phoneticPr fontId="3" type="noConversion"/>
  </si>
  <si>
    <t>R</t>
    <phoneticPr fontId="4" type="noConversion"/>
  </si>
  <si>
    <t>N</t>
    <phoneticPr fontId="3" type="noConversion"/>
  </si>
  <si>
    <t>김부진</t>
    <phoneticPr fontId="3" type="noConversion"/>
  </si>
  <si>
    <t>OBS</t>
    <phoneticPr fontId="3" type="noConversion"/>
  </si>
  <si>
    <t>NW</t>
    <phoneticPr fontId="3" type="noConversion"/>
  </si>
  <si>
    <t>ENG</t>
    <phoneticPr fontId="3" type="noConversion"/>
  </si>
  <si>
    <t>W</t>
    <phoneticPr fontId="3" type="noConversion"/>
  </si>
  <si>
    <t>1) 방풍막 연결</t>
    <phoneticPr fontId="3" type="noConversion"/>
  </si>
  <si>
    <t xml:space="preserve"> 초반 비로 인해 관측 대기중, 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</si>
</sst>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6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b/>
      <sz val="8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sz val="7"/>
      <name val="맑은 고딕"/>
      <family val="3"/>
      <charset val="129"/>
      <scheme val="minor"/>
    </font>
    <font>
      <sz val="7"/>
      <color theme="1"/>
      <name val="맑은 고딕"/>
      <family val="3"/>
      <charset val="129"/>
      <scheme val="minor"/>
    </font>
    <font>
      <b/>
      <sz val="7"/>
      <color theme="1"/>
      <name val="맑은 고딕"/>
      <family val="2"/>
      <scheme val="minor"/>
    </font>
    <font>
      <sz val="8"/>
      <name val="맑은 고딕"/>
      <family val="3"/>
      <charset val="129"/>
      <scheme val="minor"/>
    </font>
    <font>
      <sz val="7"/>
      <color theme="1"/>
      <name val="맑은 고딕"/>
      <family val="2"/>
      <scheme val="minor"/>
    </font>
    <font>
      <sz val="8"/>
      <color rgb="FFFF0000"/>
      <name val="맑은 고딕"/>
      <family val="3"/>
      <charset val="129"/>
      <scheme val="minor"/>
    </font>
    <font>
      <b/>
      <sz val="8"/>
      <name val="맑은 고딕"/>
      <family val="3"/>
      <charset val="129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6" fillId="0" borderId="0">
      <alignment vertical="center"/>
    </xf>
  </cellStyleXfs>
  <cellXfs count="221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2" fillId="0" borderId="1" xfId="0" applyFont="1" applyBorder="1" applyAlignment="1" applyProtection="1">
      <alignment horizontal="center"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0" fontId="47" fillId="0" borderId="0" xfId="0" applyNumberFormat="1" applyFont="1" applyAlignment="1" applyProtection="1">
      <alignment vertical="center"/>
    </xf>
    <xf numFmtId="0" fontId="47" fillId="0" borderId="0" xfId="0" applyFont="1" applyAlignment="1" applyProtection="1"/>
    <xf numFmtId="0" fontId="48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181" fontId="49" fillId="2" borderId="1" xfId="0" applyNumberFormat="1" applyFont="1" applyFill="1" applyBorder="1" applyAlignment="1" applyProtection="1">
      <alignment horizontal="center" vertical="center"/>
      <protection locked="0"/>
    </xf>
    <xf numFmtId="180" fontId="49" fillId="2" borderId="1" xfId="0" applyNumberFormat="1" applyFont="1" applyFill="1" applyBorder="1" applyAlignment="1" applyProtection="1">
      <alignment horizontal="center" vertical="center"/>
      <protection locked="0"/>
    </xf>
    <xf numFmtId="183" fontId="49" fillId="2" borderId="1" xfId="0" applyNumberFormat="1" applyFont="1" applyFill="1" applyBorder="1" applyAlignment="1" applyProtection="1">
      <alignment horizontal="center" vertical="center"/>
      <protection locked="0"/>
    </xf>
    <xf numFmtId="11" fontId="49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82" fontId="50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51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40" fillId="2" borderId="1" xfId="0" applyNumberFormat="1" applyFont="1" applyFill="1" applyBorder="1" applyAlignment="1" applyProtection="1">
      <alignment horizontal="center" vertical="center"/>
      <protection locked="0"/>
    </xf>
    <xf numFmtId="0" fontId="40" fillId="2" borderId="1" xfId="0" applyFont="1" applyFill="1" applyBorder="1" applyAlignment="1" applyProtection="1">
      <alignment horizontal="center" vertical="center"/>
      <protection locked="0"/>
    </xf>
    <xf numFmtId="0" fontId="40" fillId="0" borderId="0" xfId="0" applyFont="1" applyProtection="1">
      <alignment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177" fontId="5" fillId="0" borderId="53" xfId="0" applyNumberFormat="1" applyFont="1" applyFill="1" applyBorder="1" applyAlignment="1" applyProtection="1">
      <alignment horizontal="center" vertical="center"/>
    </xf>
    <xf numFmtId="177" fontId="5" fillId="13" borderId="4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81" fontId="53" fillId="2" borderId="1" xfId="0" applyNumberFormat="1" applyFont="1" applyFill="1" applyBorder="1" applyAlignment="1" applyProtection="1">
      <alignment horizontal="center" vertical="center"/>
      <protection locked="0"/>
    </xf>
    <xf numFmtId="180" fontId="53" fillId="2" borderId="1" xfId="0" applyNumberFormat="1" applyFont="1" applyFill="1" applyBorder="1" applyAlignment="1" applyProtection="1">
      <alignment horizontal="center" vertical="center"/>
      <protection locked="0"/>
    </xf>
    <xf numFmtId="182" fontId="53" fillId="2" borderId="1" xfId="0" applyNumberFormat="1" applyFont="1" applyFill="1" applyBorder="1" applyAlignment="1" applyProtection="1">
      <alignment horizontal="center" vertical="center"/>
      <protection locked="0"/>
    </xf>
    <xf numFmtId="183" fontId="53" fillId="2" borderId="1" xfId="0" applyNumberFormat="1" applyFont="1" applyFill="1" applyBorder="1" applyAlignment="1" applyProtection="1">
      <alignment horizontal="center" vertical="center"/>
      <protection locked="0"/>
    </xf>
    <xf numFmtId="181" fontId="50" fillId="2" borderId="1" xfId="0" applyNumberFormat="1" applyFont="1" applyFill="1" applyBorder="1" applyAlignment="1" applyProtection="1">
      <alignment horizontal="center" vertical="center"/>
      <protection locked="0"/>
    </xf>
    <xf numFmtId="11" fontId="50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4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3" fillId="0" borderId="24" xfId="0" applyFont="1" applyBorder="1" applyAlignment="1" applyProtection="1">
      <alignment horizontal="left" vertical="center"/>
      <protection locked="0"/>
    </xf>
    <xf numFmtId="0" fontId="3" fillId="0" borderId="9" xfId="0" applyFont="1" applyBorder="1" applyAlignment="1" applyProtection="1">
      <alignment horizontal="left" vertical="center"/>
      <protection locked="0"/>
    </xf>
    <xf numFmtId="0" fontId="3" fillId="0" borderId="25" xfId="0" applyFont="1" applyBorder="1" applyAlignment="1" applyProtection="1">
      <alignment horizontal="left" vertical="center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0" fontId="34" fillId="9" borderId="1" xfId="0" applyFont="1" applyFill="1" applyBorder="1" applyAlignment="1" applyProtection="1">
      <alignment horizontal="left" vertical="center" wrapText="1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0" fontId="42" fillId="0" borderId="26" xfId="0" applyFont="1" applyBorder="1" applyAlignment="1" applyProtection="1">
      <alignment horizontal="left" vertical="center" wrapText="1"/>
      <protection locked="0"/>
    </xf>
    <xf numFmtId="0" fontId="42" fillId="0" borderId="0" xfId="0" applyFont="1" applyBorder="1" applyAlignment="1" applyProtection="1">
      <alignment horizontal="left" vertical="center"/>
      <protection locked="0"/>
    </xf>
    <xf numFmtId="0" fontId="42" fillId="0" borderId="27" xfId="0" applyFont="1" applyBorder="1" applyAlignment="1" applyProtection="1">
      <alignment horizontal="left" vertical="center"/>
      <protection locked="0"/>
    </xf>
    <xf numFmtId="0" fontId="42" fillId="0" borderId="26" xfId="0" applyFont="1" applyBorder="1" applyAlignment="1" applyProtection="1">
      <alignment horizontal="left" vertical="center"/>
      <protection locked="0"/>
    </xf>
    <xf numFmtId="0" fontId="40" fillId="0" borderId="26" xfId="0" applyFont="1" applyBorder="1" applyAlignment="1" applyProtection="1">
      <alignment horizontal="left" vertical="center"/>
      <protection locked="0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5" fillId="0" borderId="51" xfId="0" applyFont="1" applyBorder="1" applyAlignment="1" applyProtection="1">
      <alignment horizontal="center" vertical="center"/>
    </xf>
    <xf numFmtId="0" fontId="45" fillId="0" borderId="9" xfId="0" applyFont="1" applyBorder="1" applyAlignment="1" applyProtection="1">
      <alignment horizontal="center" vertical="center"/>
    </xf>
    <xf numFmtId="0" fontId="45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42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2" borderId="1" xfId="0" applyFont="1" applyFill="1" applyBorder="1" applyAlignment="1" applyProtection="1">
      <alignment horizontal="center" vertical="center"/>
      <protection locked="0"/>
    </xf>
    <xf numFmtId="184" fontId="5" fillId="2" borderId="1" xfId="1" applyNumberFormat="1" applyFont="1" applyFill="1" applyBorder="1" applyAlignment="1" applyProtection="1">
      <alignment horizontal="center" vertical="center"/>
      <protection locked="0"/>
    </xf>
    <xf numFmtId="0" fontId="42" fillId="2" borderId="1" xfId="1" applyFont="1" applyFill="1" applyBorder="1" applyAlignment="1" applyProtection="1">
      <alignment horizontal="center" vertical="center"/>
      <protection locked="0"/>
    </xf>
    <xf numFmtId="184" fontId="42" fillId="2" borderId="1" xfId="1" applyNumberFormat="1" applyFont="1" applyFill="1" applyBorder="1" applyAlignment="1" applyProtection="1">
      <alignment horizontal="center" vertical="center"/>
      <protection locked="0"/>
    </xf>
    <xf numFmtId="178" fontId="42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4" borderId="1" xfId="0" applyFont="1" applyFill="1" applyBorder="1" applyAlignment="1" applyProtection="1">
      <alignment horizontal="center" vertical="center"/>
    </xf>
    <xf numFmtId="0" fontId="42" fillId="2" borderId="19" xfId="0" applyFont="1" applyFill="1" applyBorder="1" applyAlignment="1" applyProtection="1">
      <alignment horizontal="center" vertical="center"/>
      <protection locked="0"/>
    </xf>
    <xf numFmtId="0" fontId="42" fillId="0" borderId="2" xfId="0" applyFont="1" applyBorder="1" applyProtection="1">
      <alignment vertical="center"/>
    </xf>
    <xf numFmtId="177" fontId="42" fillId="2" borderId="2" xfId="0" applyNumberFormat="1" applyFont="1" applyFill="1" applyBorder="1" applyAlignment="1" applyProtection="1">
      <alignment horizontal="center" vertical="center"/>
      <protection locked="0"/>
    </xf>
    <xf numFmtId="178" fontId="42" fillId="2" borderId="2" xfId="0" applyNumberFormat="1" applyFont="1" applyFill="1" applyBorder="1" applyAlignment="1" applyProtection="1">
      <alignment horizontal="center" vertical="center"/>
      <protection locked="0"/>
    </xf>
    <xf numFmtId="0" fontId="42" fillId="0" borderId="5" xfId="0" applyFont="1" applyBorder="1" applyProtection="1">
      <alignment vertical="center"/>
    </xf>
    <xf numFmtId="0" fontId="40" fillId="9" borderId="1" xfId="0" applyFont="1" applyFill="1" applyBorder="1" applyAlignment="1" applyProtection="1">
      <alignment horizontal="left" vertical="center" wrapText="1"/>
      <protection locked="0"/>
    </xf>
    <xf numFmtId="0" fontId="34" fillId="0" borderId="26" xfId="0" applyFont="1" applyBorder="1" applyAlignment="1" applyProtection="1">
      <alignment horizontal="left" vertical="center" wrapText="1"/>
      <protection locked="0"/>
    </xf>
    <xf numFmtId="177" fontId="52" fillId="2" borderId="1" xfId="0" applyNumberFormat="1" applyFont="1" applyFill="1" applyBorder="1" applyAlignment="1" applyProtection="1">
      <alignment horizontal="center" vertical="center"/>
      <protection locked="0"/>
    </xf>
    <xf numFmtId="0" fontId="55" fillId="11" borderId="50" xfId="0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</cellXfs>
  <cellStyles count="2">
    <cellStyle name="표준" xfId="0" builtinId="0"/>
    <cellStyle name="표준 2" xfId="1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checked="Checked" fmlaLink="$N$10" lockText="1" noThreeD="1"/>
</file>

<file path=xl/ctrlProps/ctrlProp14.xml><?xml version="1.0" encoding="utf-8"?>
<formControlPr xmlns="http://schemas.microsoft.com/office/spreadsheetml/2009/9/main" objectType="CheckBox" checked="Checked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checked="Checked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checked="Checked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checked="Checked" fmlaLink="$O$9" lockText="1" noThreeD="1"/>
</file>

<file path=xl/ctrlProps/ctrlProp6.xml><?xml version="1.0" encoding="utf-8"?>
<formControlPr xmlns="http://schemas.microsoft.com/office/spreadsheetml/2009/9/main" objectType="CheckBox" checked="Checked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topLeftCell="A61" zoomScale="130" zoomScaleNormal="130" workbookViewId="0">
      <selection activeCell="E67" sqref="E67"/>
    </sheetView>
  </sheetViews>
  <sheetFormatPr defaultColWidth="0" defaultRowHeight="11.25" zeroHeight="1" x14ac:dyDescent="0.25"/>
  <cols>
    <col min="1" max="1" width="0.7109375" style="32" customWidth="1"/>
    <col min="2" max="2" width="7.7109375" style="32" customWidth="1"/>
    <col min="3" max="16" width="6.7109375" style="32" customWidth="1"/>
    <col min="17" max="17" width="0.7109375" style="32" customWidth="1"/>
    <col min="18" max="18" width="9.140625" style="32" hidden="1" customWidth="1"/>
    <col min="19" max="16384" width="9.140625" style="32" hidden="1"/>
  </cols>
  <sheetData>
    <row r="1" spans="1:16" ht="13.5" customHeight="1" x14ac:dyDescent="0.25"/>
    <row r="2" spans="1:16" ht="14.25" customHeight="1" thickBot="1" x14ac:dyDescent="0.3">
      <c r="B2" s="132" t="s">
        <v>0</v>
      </c>
      <c r="C2" s="132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1" t="s">
        <v>1</v>
      </c>
      <c r="C3" s="133">
        <v>45736</v>
      </c>
      <c r="D3" s="134"/>
      <c r="E3" s="1"/>
      <c r="F3" s="1"/>
      <c r="G3" s="1"/>
      <c r="H3" s="1"/>
      <c r="I3" s="1"/>
      <c r="J3" s="1"/>
      <c r="K3" s="33" t="s">
        <v>2</v>
      </c>
      <c r="L3" s="135">
        <f>(P31-(P32+P33))/P31*100</f>
        <v>0</v>
      </c>
      <c r="M3" s="135"/>
      <c r="N3" s="33" t="s">
        <v>3</v>
      </c>
      <c r="O3" s="135">
        <f>(P31-P33)/P31*100</f>
        <v>100</v>
      </c>
      <c r="P3" s="135"/>
    </row>
    <row r="4" spans="1:16" ht="14.25" customHeight="1" x14ac:dyDescent="0.25">
      <c r="B4" s="21" t="s">
        <v>4</v>
      </c>
      <c r="C4" s="2" t="s">
        <v>186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1" t="s">
        <v>5</v>
      </c>
      <c r="C5" s="34" t="s">
        <v>164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132" t="s">
        <v>6</v>
      </c>
      <c r="C7" s="132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1" t="s">
        <v>7</v>
      </c>
      <c r="D8" s="21" t="s">
        <v>8</v>
      </c>
      <c r="E8" s="21" t="s">
        <v>9</v>
      </c>
      <c r="F8" s="21" t="s">
        <v>10</v>
      </c>
      <c r="G8" s="21" t="s">
        <v>11</v>
      </c>
      <c r="H8" s="21" t="s">
        <v>12</v>
      </c>
      <c r="I8" s="21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97" t="s">
        <v>21</v>
      </c>
      <c r="C9" s="202">
        <v>0.75</v>
      </c>
      <c r="D9" s="207"/>
      <c r="E9" s="207">
        <v>14.6</v>
      </c>
      <c r="F9" s="207">
        <v>88</v>
      </c>
      <c r="G9" s="203" t="s">
        <v>190</v>
      </c>
      <c r="H9" s="207">
        <v>3.01</v>
      </c>
      <c r="I9" s="203">
        <v>60.6</v>
      </c>
      <c r="J9" s="208">
        <f>IF(L9, 1, 0) + IF(M9, 2, 0) + IF(N9, 4, 0) + IF(O9, 8, 0) + IF(P9, 16, 0)</f>
        <v>28</v>
      </c>
      <c r="K9" s="7" t="b">
        <v>0</v>
      </c>
      <c r="L9" s="7" t="b">
        <v>0</v>
      </c>
      <c r="M9" s="7" t="b">
        <v>0</v>
      </c>
      <c r="N9" s="7" t="b">
        <v>1</v>
      </c>
      <c r="O9" s="7" t="b">
        <v>1</v>
      </c>
      <c r="P9" s="7" t="b">
        <v>1</v>
      </c>
    </row>
    <row r="10" spans="1:16" s="76" customFormat="1" ht="14.25" customHeight="1" x14ac:dyDescent="0.25">
      <c r="B10" s="77" t="s">
        <v>22</v>
      </c>
      <c r="C10" s="202">
        <v>0.9375</v>
      </c>
      <c r="D10" s="207"/>
      <c r="E10" s="207">
        <v>13.8</v>
      </c>
      <c r="F10" s="207">
        <v>89</v>
      </c>
      <c r="G10" s="203" t="s">
        <v>188</v>
      </c>
      <c r="H10" s="207">
        <v>6</v>
      </c>
      <c r="I10" s="210"/>
      <c r="J10" s="208">
        <f>IF(L10, 1, 0) + IF(M10, 2, 0) + IF(N10, 4, 0) + IF(O10, 8, 0) + IF(P10, 16, 0)</f>
        <v>20</v>
      </c>
      <c r="K10" s="8" t="b">
        <v>0</v>
      </c>
      <c r="L10" s="8" t="b">
        <v>0</v>
      </c>
      <c r="M10" s="8" t="b">
        <v>0</v>
      </c>
      <c r="N10" s="8" t="b">
        <v>1</v>
      </c>
      <c r="O10" s="8" t="b">
        <v>0</v>
      </c>
      <c r="P10" s="8" t="b">
        <v>1</v>
      </c>
    </row>
    <row r="11" spans="1:16" s="76" customFormat="1" ht="14.25" customHeight="1" thickBot="1" x14ac:dyDescent="0.3">
      <c r="B11" s="78" t="s">
        <v>23</v>
      </c>
      <c r="C11" s="211">
        <v>0.11805555555555557</v>
      </c>
      <c r="D11" s="212"/>
      <c r="E11" s="212">
        <v>13</v>
      </c>
      <c r="F11" s="212">
        <v>90</v>
      </c>
      <c r="G11" s="203" t="s">
        <v>185</v>
      </c>
      <c r="H11" s="207">
        <v>3.2</v>
      </c>
      <c r="I11" s="213"/>
      <c r="J11" s="208">
        <f>IF(L11, 1, 0) + IF(M11, 2, 0) + IF(N11, 4, 0) + IF(O11, 8, 0) + IF(P11, 16, 0)</f>
        <v>4</v>
      </c>
      <c r="K11" s="79" t="b">
        <v>0</v>
      </c>
      <c r="L11" s="79" t="b">
        <v>0</v>
      </c>
      <c r="M11" s="79" t="b">
        <v>0</v>
      </c>
      <c r="N11" s="79" t="b">
        <v>1</v>
      </c>
      <c r="O11" s="79" t="b">
        <v>0</v>
      </c>
      <c r="P11" s="79" t="b">
        <v>0</v>
      </c>
    </row>
    <row r="12" spans="1:16" ht="14.25" customHeight="1" thickBot="1" x14ac:dyDescent="0.3">
      <c r="B12" s="10" t="s">
        <v>24</v>
      </c>
      <c r="C12" s="11">
        <f>(24-C9)+C11</f>
        <v>23.368055555555557</v>
      </c>
      <c r="D12" s="12" t="e">
        <f>AVERAGE(D9:D11)</f>
        <v>#DIV/0!</v>
      </c>
      <c r="E12" s="12">
        <f>AVERAGE(E9:E11)</f>
        <v>13.799999999999999</v>
      </c>
      <c r="F12" s="13">
        <f>AVERAGE(F9:F11)</f>
        <v>89</v>
      </c>
      <c r="G12" s="14"/>
      <c r="H12" s="15">
        <f>AVERAGE(H9:H11)</f>
        <v>4.07</v>
      </c>
      <c r="I12" s="16"/>
      <c r="J12" s="17">
        <f>AVERAGE(J9:J11)</f>
        <v>17.333333333333332</v>
      </c>
      <c r="K12" s="80"/>
      <c r="L12" s="80"/>
      <c r="M12" s="80"/>
      <c r="N12" s="80"/>
      <c r="O12" s="80"/>
      <c r="P12" s="80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132" t="s">
        <v>25</v>
      </c>
      <c r="C14" s="132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8" t="s">
        <v>26</v>
      </c>
      <c r="D15" s="19" t="s">
        <v>27</v>
      </c>
      <c r="E15" s="19" t="s">
        <v>28</v>
      </c>
      <c r="F15" s="19" t="s">
        <v>29</v>
      </c>
      <c r="G15" s="19" t="s">
        <v>30</v>
      </c>
      <c r="H15" s="19" t="s">
        <v>31</v>
      </c>
      <c r="I15" s="19" t="s">
        <v>32</v>
      </c>
      <c r="J15" s="19" t="s">
        <v>33</v>
      </c>
      <c r="K15" s="19" t="s">
        <v>34</v>
      </c>
      <c r="L15" s="19" t="s">
        <v>35</v>
      </c>
      <c r="M15" s="19" t="s">
        <v>36</v>
      </c>
      <c r="N15" s="19" t="s">
        <v>37</v>
      </c>
      <c r="O15" s="19" t="s">
        <v>38</v>
      </c>
      <c r="P15" s="21" t="s">
        <v>39</v>
      </c>
    </row>
    <row r="16" spans="1:16" s="76" customFormat="1" ht="14.1" customHeight="1" x14ac:dyDescent="0.25">
      <c r="A16" s="32"/>
      <c r="B16" s="22" t="s">
        <v>40</v>
      </c>
      <c r="C16" s="201" t="s">
        <v>175</v>
      </c>
      <c r="D16" s="203" t="s">
        <v>177</v>
      </c>
      <c r="E16" s="203" t="s">
        <v>189</v>
      </c>
      <c r="F16" s="203"/>
      <c r="G16" s="203"/>
      <c r="H16" s="203"/>
      <c r="I16" s="203"/>
      <c r="J16" s="104"/>
      <c r="K16" s="104"/>
      <c r="L16" s="104"/>
      <c r="M16" s="104"/>
      <c r="N16" s="104"/>
      <c r="O16" s="104"/>
      <c r="P16" s="203" t="s">
        <v>187</v>
      </c>
    </row>
    <row r="17" spans="1:16" s="76" customFormat="1" ht="14.1" customHeight="1" x14ac:dyDescent="0.25">
      <c r="A17" s="32"/>
      <c r="B17" s="22" t="s">
        <v>41</v>
      </c>
      <c r="C17" s="202">
        <v>0.72569444444444453</v>
      </c>
      <c r="D17" s="202">
        <v>0.7270833333333333</v>
      </c>
      <c r="E17" s="202">
        <v>0.10416666666666667</v>
      </c>
      <c r="F17" s="202"/>
      <c r="G17" s="202"/>
      <c r="H17" s="202"/>
      <c r="I17" s="202"/>
      <c r="J17" s="202"/>
      <c r="K17" s="103"/>
      <c r="L17" s="202"/>
      <c r="M17" s="103"/>
      <c r="N17" s="103"/>
      <c r="O17" s="103"/>
      <c r="P17" s="202">
        <v>0.125</v>
      </c>
    </row>
    <row r="18" spans="1:16" s="76" customFormat="1" ht="14.1" customHeight="1" x14ac:dyDescent="0.25">
      <c r="A18" s="32"/>
      <c r="B18" s="22" t="s">
        <v>42</v>
      </c>
      <c r="C18" s="203">
        <v>12910</v>
      </c>
      <c r="D18" s="203">
        <f>C18+1</f>
        <v>12911</v>
      </c>
      <c r="E18" s="203">
        <f>D19+1</f>
        <v>12916</v>
      </c>
      <c r="F18" s="203"/>
      <c r="G18" s="203"/>
      <c r="H18" s="203"/>
      <c r="I18" s="203"/>
      <c r="J18" s="104"/>
      <c r="K18" s="103"/>
      <c r="L18" s="103"/>
      <c r="M18" s="103"/>
      <c r="N18" s="103"/>
      <c r="O18" s="103"/>
      <c r="P18" s="203">
        <f>MAX(C18:O19)+1</f>
        <v>12926</v>
      </c>
    </row>
    <row r="19" spans="1:16" s="76" customFormat="1" ht="14.1" customHeight="1" thickBot="1" x14ac:dyDescent="0.3">
      <c r="A19" s="32"/>
      <c r="B19" s="9" t="s">
        <v>43</v>
      </c>
      <c r="C19" s="81"/>
      <c r="D19" s="203">
        <f>D18+4</f>
        <v>12915</v>
      </c>
      <c r="E19" s="209">
        <f>E18+9</f>
        <v>12925</v>
      </c>
      <c r="F19" s="209"/>
      <c r="G19" s="209"/>
      <c r="H19" s="209"/>
      <c r="I19" s="209"/>
      <c r="J19" s="100"/>
      <c r="K19" s="100"/>
      <c r="L19" s="100"/>
      <c r="M19" s="100"/>
      <c r="N19" s="100"/>
      <c r="O19" s="100"/>
      <c r="P19" s="81"/>
    </row>
    <row r="20" spans="1:16" ht="14.1" customHeight="1" thickBot="1" x14ac:dyDescent="0.3">
      <c r="B20" s="20" t="s">
        <v>44</v>
      </c>
      <c r="C20" s="93"/>
      <c r="D20" s="94">
        <f>IF(ISNUMBER(D18),D19-D18+1,"")</f>
        <v>5</v>
      </c>
      <c r="E20" s="86">
        <f t="shared" ref="E20:O20" si="0">IF(ISNUMBER(E18),E19-E18+1,"")</f>
        <v>10</v>
      </c>
      <c r="F20" s="86" t="str">
        <f t="shared" si="0"/>
        <v/>
      </c>
      <c r="G20" s="86" t="str">
        <f t="shared" si="0"/>
        <v/>
      </c>
      <c r="H20" s="86" t="str">
        <f t="shared" si="0"/>
        <v/>
      </c>
      <c r="I20" s="86" t="str">
        <f t="shared" si="0"/>
        <v/>
      </c>
      <c r="J20" s="86" t="str">
        <f t="shared" si="0"/>
        <v/>
      </c>
      <c r="K20" s="86" t="str">
        <f t="shared" si="0"/>
        <v/>
      </c>
      <c r="L20" s="86" t="str">
        <f t="shared" si="0"/>
        <v/>
      </c>
      <c r="M20" s="86" t="str">
        <f t="shared" si="0"/>
        <v/>
      </c>
      <c r="N20" s="86" t="str">
        <f t="shared" si="0"/>
        <v/>
      </c>
      <c r="O20" s="86" t="str">
        <f t="shared" si="0"/>
        <v/>
      </c>
      <c r="P20" s="93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142" t="s">
        <v>45</v>
      </c>
      <c r="C22" s="22" t="s">
        <v>21</v>
      </c>
      <c r="D22" s="22" t="s">
        <v>23</v>
      </c>
      <c r="E22" s="22" t="s">
        <v>46</v>
      </c>
      <c r="F22" s="143" t="s">
        <v>47</v>
      </c>
      <c r="G22" s="143"/>
      <c r="H22" s="143"/>
      <c r="I22" s="143"/>
      <c r="J22" s="22" t="s">
        <v>21</v>
      </c>
      <c r="K22" s="22" t="s">
        <v>23</v>
      </c>
      <c r="L22" s="22" t="s">
        <v>46</v>
      </c>
      <c r="M22" s="143" t="s">
        <v>47</v>
      </c>
      <c r="N22" s="143"/>
      <c r="O22" s="143"/>
      <c r="P22" s="143"/>
    </row>
    <row r="23" spans="1:16" ht="13.5" customHeight="1" x14ac:dyDescent="0.25">
      <c r="B23" s="142"/>
      <c r="C23" s="204"/>
      <c r="D23" s="204"/>
      <c r="E23" s="201" t="s">
        <v>180</v>
      </c>
      <c r="F23" s="205" t="s">
        <v>182</v>
      </c>
      <c r="G23" s="205"/>
      <c r="H23" s="205"/>
      <c r="I23" s="205"/>
      <c r="J23" s="206"/>
      <c r="K23" s="206"/>
      <c r="L23" s="203" t="s">
        <v>49</v>
      </c>
      <c r="M23" s="205" t="s">
        <v>183</v>
      </c>
      <c r="N23" s="205"/>
      <c r="O23" s="205"/>
      <c r="P23" s="205"/>
    </row>
    <row r="24" spans="1:16" ht="13.5" customHeight="1" x14ac:dyDescent="0.25">
      <c r="B24" s="142"/>
      <c r="C24" s="206"/>
      <c r="D24" s="206"/>
      <c r="E24" s="203" t="s">
        <v>176</v>
      </c>
      <c r="F24" s="205" t="s">
        <v>182</v>
      </c>
      <c r="G24" s="205"/>
      <c r="H24" s="205"/>
      <c r="I24" s="205"/>
      <c r="J24" s="206"/>
      <c r="K24" s="206"/>
      <c r="L24" s="203" t="s">
        <v>50</v>
      </c>
      <c r="M24" s="205" t="s">
        <v>178</v>
      </c>
      <c r="N24" s="205"/>
      <c r="O24" s="205"/>
      <c r="P24" s="205"/>
    </row>
    <row r="25" spans="1:16" ht="13.5" customHeight="1" x14ac:dyDescent="0.25">
      <c r="B25" s="142"/>
      <c r="C25" s="206"/>
      <c r="D25" s="206"/>
      <c r="E25" s="203" t="s">
        <v>184</v>
      </c>
      <c r="F25" s="205" t="s">
        <v>182</v>
      </c>
      <c r="G25" s="205"/>
      <c r="H25" s="205"/>
      <c r="I25" s="205"/>
      <c r="J25" s="206"/>
      <c r="K25" s="206"/>
      <c r="L25" s="203" t="s">
        <v>179</v>
      </c>
      <c r="M25" s="205" t="s">
        <v>182</v>
      </c>
      <c r="N25" s="205"/>
      <c r="O25" s="205"/>
      <c r="P25" s="205"/>
    </row>
    <row r="26" spans="1:16" ht="13.5" customHeight="1" x14ac:dyDescent="0.25">
      <c r="B26" s="142"/>
      <c r="C26" s="206"/>
      <c r="D26" s="206"/>
      <c r="E26" s="203" t="s">
        <v>49</v>
      </c>
      <c r="F26" s="205" t="s">
        <v>182</v>
      </c>
      <c r="G26" s="205"/>
      <c r="H26" s="205"/>
      <c r="I26" s="205"/>
      <c r="J26" s="206"/>
      <c r="K26" s="206"/>
      <c r="L26" s="203" t="s">
        <v>48</v>
      </c>
      <c r="M26" s="205" t="s">
        <v>178</v>
      </c>
      <c r="N26" s="205"/>
      <c r="O26" s="205"/>
      <c r="P26" s="205"/>
    </row>
    <row r="27" spans="1:16" ht="13.5" customHeight="1" x14ac:dyDescent="0.25">
      <c r="B27" s="1"/>
      <c r="C27" s="105"/>
      <c r="D27" s="105"/>
      <c r="E27" s="105"/>
      <c r="F27" s="105"/>
      <c r="G27" s="105"/>
      <c r="H27" s="105"/>
      <c r="I27" s="105"/>
      <c r="J27" s="105"/>
      <c r="K27" s="105"/>
      <c r="L27" s="105"/>
      <c r="M27" s="105"/>
      <c r="N27" s="105"/>
      <c r="O27" s="105"/>
      <c r="P27" s="105"/>
    </row>
    <row r="28" spans="1:16" ht="14.1" customHeight="1" thickBot="1" x14ac:dyDescent="0.3">
      <c r="B28" s="132" t="s">
        <v>51</v>
      </c>
      <c r="C28" s="132"/>
      <c r="D28" s="132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3"/>
      <c r="C29" s="24" t="s">
        <v>52</v>
      </c>
      <c r="D29" s="25" t="s">
        <v>53</v>
      </c>
      <c r="E29" s="25" t="s">
        <v>54</v>
      </c>
      <c r="F29" s="25" t="s">
        <v>55</v>
      </c>
      <c r="G29" s="25" t="s">
        <v>56</v>
      </c>
      <c r="H29" s="25" t="s">
        <v>57</v>
      </c>
      <c r="I29" s="25" t="s">
        <v>58</v>
      </c>
      <c r="J29" s="25" t="s">
        <v>59</v>
      </c>
      <c r="K29" s="25" t="s">
        <v>60</v>
      </c>
      <c r="L29" s="25" t="s">
        <v>61</v>
      </c>
      <c r="M29" s="25" t="s">
        <v>62</v>
      </c>
      <c r="N29" s="25" t="s">
        <v>63</v>
      </c>
      <c r="O29" s="26" t="s">
        <v>64</v>
      </c>
      <c r="P29" s="27" t="s">
        <v>65</v>
      </c>
    </row>
    <row r="30" spans="1:16" ht="14.1" customHeight="1" x14ac:dyDescent="0.25">
      <c r="B30" s="23" t="s">
        <v>169</v>
      </c>
      <c r="C30" s="101">
        <v>0.15972222222222224</v>
      </c>
      <c r="D30" s="99">
        <v>8.3333333333333329E-2</v>
      </c>
      <c r="E30" s="99"/>
      <c r="F30" s="99"/>
      <c r="G30" s="99"/>
      <c r="H30" s="99"/>
      <c r="I30" s="99"/>
      <c r="J30" s="99"/>
      <c r="K30" s="102"/>
      <c r="L30" s="99"/>
      <c r="M30" s="99"/>
      <c r="N30" s="99"/>
      <c r="O30" s="99">
        <v>0.14027777777777778</v>
      </c>
      <c r="P30" s="91">
        <f>SUM(C30:J30,L30:N30)</f>
        <v>0.24305555555555558</v>
      </c>
    </row>
    <row r="31" spans="1:16" ht="14.1" customHeight="1" x14ac:dyDescent="0.25">
      <c r="B31" s="23" t="s">
        <v>170</v>
      </c>
      <c r="C31" s="109">
        <v>0.15972222222222224</v>
      </c>
      <c r="D31" s="110">
        <v>8.3333333333333329E-2</v>
      </c>
      <c r="E31" s="110"/>
      <c r="F31" s="120"/>
      <c r="G31" s="216"/>
      <c r="H31" s="120"/>
      <c r="I31" s="120"/>
      <c r="J31" s="120"/>
      <c r="K31" s="110"/>
      <c r="L31" s="120"/>
      <c r="M31" s="120"/>
      <c r="N31" s="120"/>
      <c r="O31" s="121">
        <v>0.14027777777777778</v>
      </c>
      <c r="P31" s="91">
        <f>SUM(C31:N31)</f>
        <v>0.24305555555555558</v>
      </c>
    </row>
    <row r="32" spans="1:16" ht="14.1" customHeight="1" x14ac:dyDescent="0.25">
      <c r="B32" s="23" t="s">
        <v>66</v>
      </c>
      <c r="C32" s="218">
        <v>0.15972222222222224</v>
      </c>
      <c r="D32" s="219">
        <v>8.3333333333333329E-2</v>
      </c>
      <c r="E32" s="219"/>
      <c r="F32" s="219"/>
      <c r="G32" s="219"/>
      <c r="H32" s="219"/>
      <c r="I32" s="219"/>
      <c r="J32" s="219"/>
      <c r="K32" s="219"/>
      <c r="L32" s="219"/>
      <c r="M32" s="219"/>
      <c r="N32" s="219"/>
      <c r="O32" s="220">
        <v>0.14027777777777778</v>
      </c>
      <c r="P32" s="91">
        <f>SUM(C32:N32)</f>
        <v>0.24305555555555558</v>
      </c>
    </row>
    <row r="33" spans="2:16" ht="14.1" customHeight="1" thickBot="1" x14ac:dyDescent="0.3">
      <c r="B33" s="23" t="s">
        <v>67</v>
      </c>
      <c r="C33" s="117"/>
      <c r="D33" s="118"/>
      <c r="E33" s="118"/>
      <c r="F33" s="118"/>
      <c r="G33" s="118"/>
      <c r="H33" s="118"/>
      <c r="I33" s="118"/>
      <c r="J33" s="118"/>
      <c r="K33" s="118"/>
      <c r="L33" s="118"/>
      <c r="M33" s="118"/>
      <c r="N33" s="118"/>
      <c r="O33" s="119"/>
      <c r="P33" s="95">
        <f>SUM(C33:N33)</f>
        <v>0</v>
      </c>
    </row>
    <row r="34" spans="2:16" ht="14.1" customHeight="1" x14ac:dyDescent="0.25">
      <c r="B34" s="70" t="s">
        <v>168</v>
      </c>
      <c r="C34" s="106">
        <f>C31-C32-C33</f>
        <v>0</v>
      </c>
      <c r="D34" s="106">
        <f t="shared" ref="D34:P34" si="1">D31-D32-D33</f>
        <v>0</v>
      </c>
      <c r="E34" s="106">
        <f t="shared" si="1"/>
        <v>0</v>
      </c>
      <c r="F34" s="106">
        <f t="shared" si="1"/>
        <v>0</v>
      </c>
      <c r="G34" s="106">
        <f t="shared" si="1"/>
        <v>0</v>
      </c>
      <c r="H34" s="106">
        <f t="shared" si="1"/>
        <v>0</v>
      </c>
      <c r="I34" s="106">
        <f t="shared" si="1"/>
        <v>0</v>
      </c>
      <c r="J34" s="106">
        <f t="shared" si="1"/>
        <v>0</v>
      </c>
      <c r="K34" s="106">
        <f t="shared" si="1"/>
        <v>0</v>
      </c>
      <c r="L34" s="106">
        <f t="shared" si="1"/>
        <v>0</v>
      </c>
      <c r="M34" s="106">
        <f t="shared" si="1"/>
        <v>0</v>
      </c>
      <c r="N34" s="106">
        <f t="shared" si="1"/>
        <v>0</v>
      </c>
      <c r="O34" s="107"/>
      <c r="P34" s="108">
        <f t="shared" si="1"/>
        <v>0</v>
      </c>
    </row>
    <row r="35" spans="2:16" ht="13.5" customHeight="1" x14ac:dyDescent="0.25">
      <c r="C35" s="71"/>
      <c r="D35" s="71"/>
      <c r="E35" s="71"/>
      <c r="F35" s="71"/>
      <c r="G35" s="71"/>
      <c r="H35" s="71"/>
      <c r="I35" s="71"/>
      <c r="J35" s="71"/>
      <c r="K35" s="71"/>
      <c r="L35" s="71"/>
      <c r="M35" s="71"/>
      <c r="N35" s="71"/>
      <c r="O35" s="71"/>
      <c r="P35" s="71"/>
    </row>
    <row r="36" spans="2:16" ht="18" customHeight="1" x14ac:dyDescent="0.25">
      <c r="B36" s="160" t="s">
        <v>68</v>
      </c>
      <c r="C36" s="214"/>
      <c r="D36" s="214"/>
      <c r="E36" s="145"/>
      <c r="F36" s="145"/>
      <c r="G36" s="144"/>
      <c r="H36" s="144"/>
      <c r="I36" s="144"/>
      <c r="J36" s="144"/>
      <c r="K36" s="144"/>
      <c r="L36" s="144"/>
      <c r="M36" s="144"/>
      <c r="N36" s="144"/>
      <c r="O36" s="144"/>
      <c r="P36" s="144"/>
    </row>
    <row r="37" spans="2:16" ht="18" customHeight="1" x14ac:dyDescent="0.25">
      <c r="B37" s="161"/>
      <c r="C37" s="144"/>
      <c r="D37" s="144"/>
      <c r="E37" s="144"/>
      <c r="F37" s="144"/>
      <c r="G37" s="144"/>
      <c r="H37" s="144"/>
      <c r="I37" s="144"/>
      <c r="J37" s="144"/>
      <c r="K37" s="144"/>
      <c r="L37" s="144"/>
      <c r="M37" s="144"/>
      <c r="N37" s="144"/>
      <c r="O37" s="144"/>
      <c r="P37" s="144"/>
    </row>
    <row r="38" spans="2:16" ht="18" customHeight="1" x14ac:dyDescent="0.25">
      <c r="B38" s="161"/>
      <c r="C38" s="144" t="s">
        <v>181</v>
      </c>
      <c r="D38" s="144"/>
      <c r="E38" s="144"/>
      <c r="F38" s="144"/>
      <c r="G38" s="144"/>
      <c r="H38" s="144"/>
      <c r="I38" s="144"/>
      <c r="J38" s="144"/>
      <c r="K38" s="144"/>
      <c r="L38" s="144"/>
      <c r="M38" s="144"/>
      <c r="N38" s="144"/>
      <c r="O38" s="144"/>
      <c r="P38" s="144"/>
    </row>
    <row r="39" spans="2:16" ht="18" customHeight="1" x14ac:dyDescent="0.25">
      <c r="B39" s="161"/>
      <c r="C39" s="144"/>
      <c r="D39" s="144"/>
      <c r="E39" s="144"/>
      <c r="F39" s="144"/>
      <c r="G39" s="144"/>
      <c r="H39" s="144"/>
      <c r="I39" s="144"/>
      <c r="J39" s="144"/>
      <c r="K39" s="144"/>
      <c r="L39" s="144"/>
      <c r="M39" s="144"/>
      <c r="N39" s="144"/>
      <c r="O39" s="144"/>
      <c r="P39" s="144"/>
    </row>
    <row r="40" spans="2:16" ht="18" customHeight="1" x14ac:dyDescent="0.25">
      <c r="B40" s="161"/>
      <c r="C40" s="144"/>
      <c r="D40" s="144"/>
      <c r="E40" s="144"/>
      <c r="F40" s="144"/>
      <c r="G40" s="144"/>
      <c r="H40" s="144"/>
      <c r="I40" s="144"/>
      <c r="J40" s="144"/>
      <c r="K40" s="144"/>
      <c r="L40" s="144"/>
      <c r="M40" s="144"/>
      <c r="N40" s="144"/>
      <c r="O40" s="144"/>
      <c r="P40" s="144"/>
    </row>
    <row r="41" spans="2:16" ht="18" customHeight="1" x14ac:dyDescent="0.25">
      <c r="B41" s="162"/>
      <c r="C41" s="144"/>
      <c r="D41" s="144"/>
      <c r="E41" s="144"/>
      <c r="F41" s="144"/>
      <c r="G41" s="144"/>
      <c r="H41" s="144"/>
      <c r="I41" s="144"/>
      <c r="J41" s="144"/>
      <c r="K41" s="144"/>
      <c r="L41" s="144"/>
      <c r="M41" s="144"/>
      <c r="N41" s="144"/>
      <c r="O41" s="144"/>
      <c r="P41" s="144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46" t="s">
        <v>69</v>
      </c>
      <c r="C43" s="147"/>
      <c r="D43" s="147"/>
      <c r="E43" s="147"/>
      <c r="F43" s="147"/>
      <c r="G43" s="147"/>
      <c r="H43" s="147"/>
      <c r="I43" s="147"/>
      <c r="J43" s="147"/>
      <c r="K43" s="147"/>
      <c r="L43" s="147"/>
      <c r="M43" s="147"/>
      <c r="N43" s="147"/>
      <c r="O43" s="147"/>
      <c r="P43" s="148"/>
    </row>
    <row r="44" spans="2:16" ht="14.1" customHeight="1" x14ac:dyDescent="0.25">
      <c r="B44" s="149" t="s">
        <v>192</v>
      </c>
      <c r="C44" s="150"/>
      <c r="D44" s="150"/>
      <c r="E44" s="150"/>
      <c r="F44" s="150"/>
      <c r="G44" s="150"/>
      <c r="H44" s="150"/>
      <c r="I44" s="150"/>
      <c r="J44" s="150"/>
      <c r="K44" s="150"/>
      <c r="L44" s="150"/>
      <c r="M44" s="150"/>
      <c r="N44" s="150"/>
      <c r="O44" s="150"/>
      <c r="P44" s="151"/>
    </row>
    <row r="45" spans="2:16" ht="14.1" customHeight="1" x14ac:dyDescent="0.25">
      <c r="B45" s="152"/>
      <c r="C45" s="153"/>
      <c r="D45" s="153"/>
      <c r="E45" s="153"/>
      <c r="F45" s="153"/>
      <c r="G45" s="153"/>
      <c r="H45" s="153"/>
      <c r="I45" s="153"/>
      <c r="J45" s="153"/>
      <c r="K45" s="153"/>
      <c r="L45" s="153"/>
      <c r="M45" s="153"/>
      <c r="N45" s="153"/>
      <c r="O45" s="153"/>
      <c r="P45" s="154"/>
    </row>
    <row r="46" spans="2:16" ht="14.1" customHeight="1" x14ac:dyDescent="0.25">
      <c r="B46" s="155"/>
      <c r="C46" s="153"/>
      <c r="D46" s="153"/>
      <c r="E46" s="153"/>
      <c r="F46" s="153"/>
      <c r="G46" s="153"/>
      <c r="H46" s="153"/>
      <c r="I46" s="153"/>
      <c r="J46" s="153"/>
      <c r="K46" s="153"/>
      <c r="L46" s="153"/>
      <c r="M46" s="153"/>
      <c r="N46" s="153"/>
      <c r="O46" s="153"/>
      <c r="P46" s="154"/>
    </row>
    <row r="47" spans="2:16" ht="14.1" customHeight="1" x14ac:dyDescent="0.25">
      <c r="B47" s="156"/>
      <c r="C47" s="140"/>
      <c r="D47" s="140"/>
      <c r="E47" s="140"/>
      <c r="F47" s="140"/>
      <c r="G47" s="140"/>
      <c r="H47" s="140"/>
      <c r="I47" s="140"/>
      <c r="J47" s="140"/>
      <c r="K47" s="140"/>
      <c r="L47" s="140"/>
      <c r="M47" s="140"/>
      <c r="N47" s="140"/>
      <c r="O47" s="140"/>
      <c r="P47" s="141"/>
    </row>
    <row r="48" spans="2:16" ht="14.1" customHeight="1" x14ac:dyDescent="0.25">
      <c r="B48" s="157"/>
      <c r="C48" s="158"/>
      <c r="D48" s="158"/>
      <c r="E48" s="158"/>
      <c r="F48" s="158"/>
      <c r="G48" s="158"/>
      <c r="H48" s="158"/>
      <c r="I48" s="158"/>
      <c r="J48" s="158"/>
      <c r="K48" s="158"/>
      <c r="L48" s="158"/>
      <c r="M48" s="158"/>
      <c r="N48" s="158"/>
      <c r="O48" s="158"/>
      <c r="P48" s="159"/>
    </row>
    <row r="49" spans="2:16" ht="14.1" customHeight="1" x14ac:dyDescent="0.25">
      <c r="B49" s="157"/>
      <c r="C49" s="158"/>
      <c r="D49" s="158"/>
      <c r="E49" s="158"/>
      <c r="F49" s="158"/>
      <c r="G49" s="158"/>
      <c r="H49" s="158"/>
      <c r="I49" s="158"/>
      <c r="J49" s="158"/>
      <c r="K49" s="158"/>
      <c r="L49" s="158"/>
      <c r="M49" s="158"/>
      <c r="N49" s="158"/>
      <c r="O49" s="158"/>
      <c r="P49" s="159"/>
    </row>
    <row r="50" spans="2:16" ht="14.1" customHeight="1" x14ac:dyDescent="0.25">
      <c r="B50" s="157"/>
      <c r="C50" s="158"/>
      <c r="D50" s="158"/>
      <c r="E50" s="158"/>
      <c r="F50" s="158"/>
      <c r="G50" s="158"/>
      <c r="H50" s="158"/>
      <c r="I50" s="158"/>
      <c r="J50" s="158"/>
      <c r="K50" s="158"/>
      <c r="L50" s="158"/>
      <c r="M50" s="158"/>
      <c r="N50" s="158"/>
      <c r="O50" s="158"/>
      <c r="P50" s="159"/>
    </row>
    <row r="51" spans="2:16" ht="14.1" customHeight="1" x14ac:dyDescent="0.25">
      <c r="B51" s="157"/>
      <c r="C51" s="158"/>
      <c r="D51" s="158"/>
      <c r="E51" s="158"/>
      <c r="F51" s="158"/>
      <c r="G51" s="158"/>
      <c r="H51" s="158"/>
      <c r="I51" s="158"/>
      <c r="J51" s="158"/>
      <c r="K51" s="158"/>
      <c r="L51" s="158"/>
      <c r="M51" s="158"/>
      <c r="N51" s="158"/>
      <c r="O51" s="158"/>
      <c r="P51" s="159"/>
    </row>
    <row r="52" spans="2:16" ht="14.1" customHeight="1" thickBot="1" x14ac:dyDescent="0.3">
      <c r="B52" s="176"/>
      <c r="C52" s="177"/>
      <c r="D52" s="158"/>
      <c r="E52" s="158"/>
      <c r="F52" s="158"/>
      <c r="G52" s="177"/>
      <c r="H52" s="177"/>
      <c r="I52" s="177"/>
      <c r="J52" s="177"/>
      <c r="K52" s="177"/>
      <c r="L52" s="177"/>
      <c r="M52" s="177"/>
      <c r="N52" s="177"/>
      <c r="O52" s="177"/>
      <c r="P52" s="178"/>
    </row>
    <row r="53" spans="2:16" ht="14.1" customHeight="1" thickTop="1" thickBot="1" x14ac:dyDescent="0.3">
      <c r="B53" s="179" t="s">
        <v>167</v>
      </c>
      <c r="C53" s="180"/>
      <c r="D53" s="98"/>
      <c r="E53" s="98"/>
      <c r="F53" s="98"/>
      <c r="G53" s="183"/>
      <c r="H53" s="184"/>
      <c r="I53" s="184"/>
      <c r="J53" s="184"/>
      <c r="K53" s="184"/>
      <c r="L53" s="184"/>
      <c r="M53" s="184"/>
      <c r="N53" s="184"/>
      <c r="O53" s="184"/>
      <c r="P53" s="185"/>
    </row>
    <row r="54" spans="2:16" ht="14.1" customHeight="1" thickTop="1" thickBot="1" x14ac:dyDescent="0.3">
      <c r="B54" s="181" t="s">
        <v>166</v>
      </c>
      <c r="C54" s="182"/>
      <c r="D54" s="182"/>
      <c r="E54" s="182"/>
      <c r="F54" s="217">
        <v>946</v>
      </c>
      <c r="G54" s="186"/>
      <c r="H54" s="187"/>
      <c r="I54" s="187"/>
      <c r="J54" s="187"/>
      <c r="K54" s="187"/>
      <c r="L54" s="187"/>
      <c r="M54" s="187"/>
      <c r="N54" s="187"/>
      <c r="O54" s="187"/>
      <c r="P54" s="188"/>
    </row>
    <row r="55" spans="2:16" ht="13.5" customHeight="1" thickTop="1" x14ac:dyDescent="0.25"/>
    <row r="56" spans="2:16" ht="17.25" customHeight="1" x14ac:dyDescent="0.25">
      <c r="B56" s="163" t="s">
        <v>70</v>
      </c>
      <c r="C56" s="163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9"/>
      <c r="O56" s="29"/>
      <c r="P56" s="29"/>
    </row>
    <row r="57" spans="2:16" ht="17.100000000000001" customHeight="1" x14ac:dyDescent="0.25">
      <c r="B57" s="164" t="s">
        <v>71</v>
      </c>
      <c r="C57" s="165"/>
      <c r="D57" s="165"/>
      <c r="E57" s="165"/>
      <c r="F57" s="165"/>
      <c r="G57" s="165"/>
      <c r="H57" s="165"/>
      <c r="I57" s="165"/>
      <c r="J57" s="165"/>
      <c r="K57" s="165"/>
      <c r="L57" s="165"/>
      <c r="M57" s="166"/>
      <c r="N57" s="167" t="s">
        <v>72</v>
      </c>
      <c r="O57" s="165"/>
      <c r="P57" s="168"/>
    </row>
    <row r="58" spans="2:16" ht="17.100000000000001" customHeight="1" x14ac:dyDescent="0.25">
      <c r="B58" s="169" t="s">
        <v>73</v>
      </c>
      <c r="C58" s="170"/>
      <c r="D58" s="171"/>
      <c r="E58" s="169" t="s">
        <v>74</v>
      </c>
      <c r="F58" s="170"/>
      <c r="G58" s="171"/>
      <c r="H58" s="170" t="s">
        <v>75</v>
      </c>
      <c r="I58" s="170"/>
      <c r="J58" s="170"/>
      <c r="K58" s="172" t="s">
        <v>76</v>
      </c>
      <c r="L58" s="170"/>
      <c r="M58" s="173"/>
      <c r="N58" s="174"/>
      <c r="O58" s="170"/>
      <c r="P58" s="175"/>
    </row>
    <row r="59" spans="2:16" ht="20.100000000000001" customHeight="1" x14ac:dyDescent="0.25">
      <c r="B59" s="189" t="s">
        <v>77</v>
      </c>
      <c r="C59" s="190"/>
      <c r="D59" s="30" t="b">
        <v>1</v>
      </c>
      <c r="E59" s="189" t="s">
        <v>78</v>
      </c>
      <c r="F59" s="190"/>
      <c r="G59" s="30" t="b">
        <v>1</v>
      </c>
      <c r="H59" s="191" t="s">
        <v>79</v>
      </c>
      <c r="I59" s="190"/>
      <c r="J59" s="30" t="b">
        <v>1</v>
      </c>
      <c r="K59" s="191" t="s">
        <v>80</v>
      </c>
      <c r="L59" s="190"/>
      <c r="M59" s="30" t="b">
        <v>1</v>
      </c>
      <c r="N59" s="192" t="s">
        <v>81</v>
      </c>
      <c r="O59" s="190"/>
      <c r="P59" s="30" t="b">
        <v>1</v>
      </c>
    </row>
    <row r="60" spans="2:16" ht="20.100000000000001" customHeight="1" x14ac:dyDescent="0.25">
      <c r="B60" s="189" t="s">
        <v>82</v>
      </c>
      <c r="C60" s="190"/>
      <c r="D60" s="30" t="b">
        <v>1</v>
      </c>
      <c r="E60" s="189" t="s">
        <v>83</v>
      </c>
      <c r="F60" s="190"/>
      <c r="G60" s="30" t="b">
        <v>1</v>
      </c>
      <c r="H60" s="191" t="s">
        <v>84</v>
      </c>
      <c r="I60" s="190"/>
      <c r="J60" s="30" t="b">
        <v>1</v>
      </c>
      <c r="K60" s="191" t="s">
        <v>85</v>
      </c>
      <c r="L60" s="190"/>
      <c r="M60" s="30" t="b">
        <v>1</v>
      </c>
      <c r="N60" s="192" t="s">
        <v>86</v>
      </c>
      <c r="O60" s="190"/>
      <c r="P60" s="30" t="b">
        <v>1</v>
      </c>
    </row>
    <row r="61" spans="2:16" ht="20.100000000000001" customHeight="1" x14ac:dyDescent="0.25">
      <c r="B61" s="189" t="s">
        <v>87</v>
      </c>
      <c r="C61" s="190"/>
      <c r="D61" s="30" t="b">
        <v>1</v>
      </c>
      <c r="E61" s="189" t="s">
        <v>88</v>
      </c>
      <c r="F61" s="190"/>
      <c r="G61" s="30" t="b">
        <v>1</v>
      </c>
      <c r="H61" s="191" t="s">
        <v>89</v>
      </c>
      <c r="I61" s="190"/>
      <c r="J61" s="30" t="b">
        <v>1</v>
      </c>
      <c r="K61" s="191" t="s">
        <v>90</v>
      </c>
      <c r="L61" s="190"/>
      <c r="M61" s="30" t="b">
        <v>1</v>
      </c>
      <c r="N61" s="192" t="s">
        <v>91</v>
      </c>
      <c r="O61" s="190"/>
      <c r="P61" s="30" t="b">
        <v>1</v>
      </c>
    </row>
    <row r="62" spans="2:16" ht="20.100000000000001" customHeight="1" x14ac:dyDescent="0.25">
      <c r="B62" s="191" t="s">
        <v>89</v>
      </c>
      <c r="C62" s="190"/>
      <c r="D62" s="30" t="b">
        <v>1</v>
      </c>
      <c r="E62" s="189" t="s">
        <v>92</v>
      </c>
      <c r="F62" s="190"/>
      <c r="G62" s="30" t="b">
        <v>1</v>
      </c>
      <c r="H62" s="191" t="s">
        <v>93</v>
      </c>
      <c r="I62" s="190"/>
      <c r="J62" s="30" t="b">
        <v>0</v>
      </c>
      <c r="K62" s="191" t="s">
        <v>94</v>
      </c>
      <c r="L62" s="190"/>
      <c r="M62" s="30" t="b">
        <v>1</v>
      </c>
      <c r="N62" s="192" t="s">
        <v>84</v>
      </c>
      <c r="O62" s="190"/>
      <c r="P62" s="30" t="b">
        <v>1</v>
      </c>
    </row>
    <row r="63" spans="2:16" ht="20.100000000000001" customHeight="1" x14ac:dyDescent="0.25">
      <c r="B63" s="191" t="s">
        <v>95</v>
      </c>
      <c r="C63" s="190"/>
      <c r="D63" s="30" t="b">
        <v>1</v>
      </c>
      <c r="E63" s="189" t="s">
        <v>96</v>
      </c>
      <c r="F63" s="190"/>
      <c r="G63" s="30" t="b">
        <v>1</v>
      </c>
      <c r="H63" s="35"/>
      <c r="I63" s="36"/>
      <c r="J63" s="37"/>
      <c r="K63" s="191" t="s">
        <v>97</v>
      </c>
      <c r="L63" s="190"/>
      <c r="M63" s="30" t="b">
        <v>1</v>
      </c>
      <c r="N63" s="192" t="s">
        <v>165</v>
      </c>
      <c r="O63" s="190"/>
      <c r="P63" s="30" t="b">
        <v>1</v>
      </c>
    </row>
    <row r="64" spans="2:16" ht="20.100000000000001" customHeight="1" x14ac:dyDescent="0.25">
      <c r="B64" s="191" t="s">
        <v>98</v>
      </c>
      <c r="C64" s="190"/>
      <c r="D64" s="30" t="b">
        <v>0</v>
      </c>
      <c r="E64" s="189" t="s">
        <v>99</v>
      </c>
      <c r="F64" s="190"/>
      <c r="G64" s="30" t="b">
        <v>1</v>
      </c>
      <c r="H64" s="38"/>
      <c r="I64" s="39"/>
      <c r="J64" s="40"/>
      <c r="K64" s="199" t="s">
        <v>100</v>
      </c>
      <c r="L64" s="200"/>
      <c r="M64" s="30" t="b">
        <v>1</v>
      </c>
      <c r="N64" s="41"/>
      <c r="O64" s="42"/>
      <c r="P64" s="43"/>
    </row>
    <row r="65" spans="2:17" ht="20.100000000000001" customHeight="1" x14ac:dyDescent="0.25">
      <c r="B65" s="42"/>
      <c r="C65" s="42"/>
      <c r="D65" s="44" t="b">
        <v>0</v>
      </c>
      <c r="E65" s="189" t="s">
        <v>163</v>
      </c>
      <c r="F65" s="190"/>
      <c r="G65" s="30" t="b">
        <v>1</v>
      </c>
      <c r="H65" s="39"/>
      <c r="I65" s="39"/>
      <c r="J65" s="45"/>
      <c r="K65" s="42"/>
      <c r="L65" s="42"/>
      <c r="M65" s="45"/>
      <c r="N65" s="46"/>
      <c r="O65" s="46"/>
      <c r="P65" s="45" t="b">
        <v>0</v>
      </c>
    </row>
    <row r="66" spans="2:17" ht="20.100000000000001" customHeight="1" x14ac:dyDescent="0.25">
      <c r="B66" s="47"/>
      <c r="C66" s="47"/>
      <c r="D66" s="47"/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7"/>
    </row>
    <row r="67" spans="2:17" ht="20.100000000000001" customHeight="1" x14ac:dyDescent="0.25">
      <c r="B67" s="47"/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</row>
    <row r="68" spans="2:17" ht="20.100000000000001" customHeight="1" thickBot="1" x14ac:dyDescent="0.3">
      <c r="B68" s="48"/>
      <c r="C68" s="48"/>
      <c r="D68" s="48"/>
      <c r="E68" s="48"/>
      <c r="F68" s="48"/>
      <c r="G68" s="72"/>
      <c r="H68" s="48"/>
      <c r="I68" s="48"/>
      <c r="J68" s="48"/>
      <c r="K68" s="48"/>
      <c r="L68" s="48"/>
      <c r="M68" s="48"/>
      <c r="N68" s="48"/>
      <c r="O68" s="48"/>
      <c r="P68" s="48"/>
    </row>
    <row r="69" spans="2:17" ht="9.9499999999999993" customHeight="1" x14ac:dyDescent="0.25">
      <c r="B69" s="193" t="s">
        <v>106</v>
      </c>
      <c r="C69" s="193"/>
      <c r="D69" s="48"/>
      <c r="E69" s="48"/>
      <c r="F69" s="195" t="s">
        <v>107</v>
      </c>
      <c r="G69" s="197" t="s">
        <v>108</v>
      </c>
      <c r="H69" s="48"/>
      <c r="I69" s="193" t="s">
        <v>109</v>
      </c>
      <c r="J69" s="193"/>
      <c r="K69" s="48"/>
      <c r="L69" s="49" t="s">
        <v>101</v>
      </c>
      <c r="M69" s="50" t="s">
        <v>102</v>
      </c>
      <c r="N69" s="50" t="s">
        <v>103</v>
      </c>
      <c r="O69" s="50" t="s">
        <v>104</v>
      </c>
      <c r="P69" s="51" t="s">
        <v>105</v>
      </c>
    </row>
    <row r="70" spans="2:17" ht="9.9499999999999993" customHeight="1" thickBot="1" x14ac:dyDescent="0.25">
      <c r="B70" s="194"/>
      <c r="C70" s="194"/>
      <c r="D70" s="52"/>
      <c r="E70" s="53"/>
      <c r="F70" s="196"/>
      <c r="G70" s="198"/>
      <c r="H70" s="54"/>
      <c r="I70" s="194"/>
      <c r="J70" s="194"/>
      <c r="K70" s="48"/>
      <c r="L70" s="55" t="s">
        <v>110</v>
      </c>
      <c r="M70" s="56">
        <v>0</v>
      </c>
      <c r="N70" s="56">
        <v>1</v>
      </c>
      <c r="O70" s="56">
        <v>2</v>
      </c>
      <c r="P70" s="57">
        <v>4</v>
      </c>
    </row>
    <row r="71" spans="2:17" ht="20.100000000000001" customHeight="1" x14ac:dyDescent="0.25">
      <c r="B71" s="58" t="s">
        <v>111</v>
      </c>
      <c r="C71" s="59" t="s">
        <v>112</v>
      </c>
      <c r="D71" s="60" t="s">
        <v>113</v>
      </c>
      <c r="E71" s="61" t="s">
        <v>114</v>
      </c>
      <c r="F71" s="59" t="s">
        <v>112</v>
      </c>
      <c r="G71" s="96" t="s">
        <v>113</v>
      </c>
      <c r="H71" s="62"/>
      <c r="I71" s="63" t="s">
        <v>115</v>
      </c>
      <c r="J71" s="31">
        <v>0</v>
      </c>
      <c r="K71" s="64" t="s">
        <v>173</v>
      </c>
      <c r="L71" s="31">
        <v>0</v>
      </c>
      <c r="M71" s="63" t="s">
        <v>116</v>
      </c>
      <c r="N71" s="31">
        <v>0</v>
      </c>
      <c r="O71" s="65" t="s">
        <v>117</v>
      </c>
      <c r="P71" s="31">
        <v>0</v>
      </c>
      <c r="Q71" s="69"/>
    </row>
    <row r="72" spans="2:17" ht="20.100000000000001" customHeight="1" x14ac:dyDescent="0.25">
      <c r="B72" s="66" t="s">
        <v>118</v>
      </c>
      <c r="C72" s="87">
        <v>-154.37</v>
      </c>
      <c r="D72" s="115">
        <v>-153.434</v>
      </c>
      <c r="E72" s="74" t="s">
        <v>119</v>
      </c>
      <c r="F72" s="87">
        <v>22</v>
      </c>
      <c r="G72" s="111">
        <v>21</v>
      </c>
      <c r="H72" s="82"/>
      <c r="I72" s="63" t="s">
        <v>120</v>
      </c>
      <c r="J72" s="31">
        <v>0</v>
      </c>
      <c r="K72" s="64" t="s">
        <v>174</v>
      </c>
      <c r="L72" s="31">
        <v>0</v>
      </c>
      <c r="M72" s="64" t="s">
        <v>121</v>
      </c>
      <c r="N72" s="31">
        <v>0</v>
      </c>
      <c r="O72" s="64" t="s">
        <v>171</v>
      </c>
      <c r="P72" s="31">
        <v>0</v>
      </c>
      <c r="Q72" s="69">
        <v>0</v>
      </c>
    </row>
    <row r="73" spans="2:17" ht="20.100000000000001" customHeight="1" x14ac:dyDescent="0.25">
      <c r="B73" s="66" t="s">
        <v>122</v>
      </c>
      <c r="C73" s="87">
        <v>-137.43</v>
      </c>
      <c r="D73" s="115">
        <v>-135.44999999999999</v>
      </c>
      <c r="E73" s="75" t="s">
        <v>123</v>
      </c>
      <c r="F73" s="88">
        <v>45</v>
      </c>
      <c r="G73" s="112">
        <v>50</v>
      </c>
      <c r="H73" s="82"/>
      <c r="I73" s="63" t="s">
        <v>124</v>
      </c>
      <c r="J73" s="31">
        <v>0</v>
      </c>
      <c r="K73" s="64" t="s">
        <v>125</v>
      </c>
      <c r="L73" s="31">
        <v>0</v>
      </c>
      <c r="M73" s="64" t="s">
        <v>126</v>
      </c>
      <c r="N73" s="31">
        <v>0</v>
      </c>
      <c r="O73" s="64" t="s">
        <v>172</v>
      </c>
      <c r="P73" s="31">
        <v>0</v>
      </c>
      <c r="Q73" s="69">
        <v>1</v>
      </c>
    </row>
    <row r="74" spans="2:17" ht="20.100000000000001" customHeight="1" x14ac:dyDescent="0.25">
      <c r="B74" s="66" t="s">
        <v>127</v>
      </c>
      <c r="C74" s="87">
        <v>-209.84800000000001</v>
      </c>
      <c r="D74" s="115">
        <v>-209.98</v>
      </c>
      <c r="E74" s="75" t="s">
        <v>128</v>
      </c>
      <c r="F74" s="92">
        <v>10</v>
      </c>
      <c r="G74" s="113">
        <v>10</v>
      </c>
      <c r="H74" s="82"/>
      <c r="I74" s="63" t="s">
        <v>129</v>
      </c>
      <c r="J74" s="31">
        <v>0</v>
      </c>
      <c r="K74" s="64" t="s">
        <v>130</v>
      </c>
      <c r="L74" s="31">
        <v>0</v>
      </c>
      <c r="M74" s="63" t="s">
        <v>131</v>
      </c>
      <c r="N74" s="31">
        <v>0</v>
      </c>
      <c r="O74" s="48"/>
      <c r="P74" s="48"/>
      <c r="Q74" s="69">
        <v>2</v>
      </c>
    </row>
    <row r="75" spans="2:17" ht="20.100000000000001" customHeight="1" x14ac:dyDescent="0.2">
      <c r="B75" s="66" t="s">
        <v>132</v>
      </c>
      <c r="C75" s="87">
        <v>-117.78100000000001</v>
      </c>
      <c r="D75" s="115">
        <v>-112.73</v>
      </c>
      <c r="E75" s="75" t="s">
        <v>133</v>
      </c>
      <c r="F75" s="92">
        <v>50</v>
      </c>
      <c r="G75" s="113">
        <v>50</v>
      </c>
      <c r="H75" s="83"/>
      <c r="I75" s="63" t="s">
        <v>134</v>
      </c>
      <c r="J75" s="31">
        <v>0</v>
      </c>
      <c r="K75" s="64" t="s">
        <v>135</v>
      </c>
      <c r="L75" s="31">
        <v>0</v>
      </c>
      <c r="M75" s="63" t="s">
        <v>136</v>
      </c>
      <c r="N75" s="31">
        <v>0</v>
      </c>
      <c r="O75" s="48"/>
      <c r="P75" s="48"/>
      <c r="Q75" s="69">
        <v>4</v>
      </c>
    </row>
    <row r="76" spans="2:17" ht="20.100000000000001" customHeight="1" x14ac:dyDescent="0.2">
      <c r="B76" s="66" t="s">
        <v>137</v>
      </c>
      <c r="C76" s="87">
        <v>22.111999999999998</v>
      </c>
      <c r="D76" s="115">
        <v>26.405000000000001</v>
      </c>
      <c r="E76" s="75" t="s">
        <v>138</v>
      </c>
      <c r="F76" s="92">
        <v>30</v>
      </c>
      <c r="G76" s="113">
        <v>30</v>
      </c>
      <c r="H76" s="83"/>
      <c r="I76" s="63" t="s">
        <v>139</v>
      </c>
      <c r="J76" s="31">
        <v>0</v>
      </c>
      <c r="K76" s="63" t="s">
        <v>140</v>
      </c>
      <c r="L76" s="31">
        <v>0</v>
      </c>
      <c r="M76" s="64" t="s">
        <v>141</v>
      </c>
      <c r="N76" s="31">
        <v>0</v>
      </c>
      <c r="O76" s="48"/>
      <c r="P76" s="48"/>
    </row>
    <row r="77" spans="2:17" ht="20.100000000000001" customHeight="1" x14ac:dyDescent="0.25">
      <c r="B77" s="66" t="s">
        <v>142</v>
      </c>
      <c r="C77" s="87">
        <v>23.469000000000001</v>
      </c>
      <c r="D77" s="115">
        <v>30.72</v>
      </c>
      <c r="E77" s="75" t="s">
        <v>143</v>
      </c>
      <c r="F77" s="92">
        <v>150</v>
      </c>
      <c r="G77" s="113">
        <v>150</v>
      </c>
      <c r="H77" s="82"/>
      <c r="I77" s="63" t="s">
        <v>144</v>
      </c>
      <c r="J77" s="31">
        <v>0</v>
      </c>
      <c r="K77" s="63" t="s">
        <v>145</v>
      </c>
      <c r="L77" s="31">
        <v>0</v>
      </c>
      <c r="M77" s="64" t="s">
        <v>146</v>
      </c>
      <c r="N77" s="31">
        <v>0</v>
      </c>
      <c r="O77" s="48"/>
      <c r="P77" s="48"/>
    </row>
    <row r="78" spans="2:17" ht="20.100000000000001" customHeight="1" x14ac:dyDescent="0.25">
      <c r="B78" s="66" t="s">
        <v>147</v>
      </c>
      <c r="C78" s="87">
        <v>20.262</v>
      </c>
      <c r="D78" s="115">
        <v>22.713000000000001</v>
      </c>
      <c r="E78" s="75" t="s">
        <v>148</v>
      </c>
      <c r="F78" s="89"/>
      <c r="G78" s="114"/>
      <c r="H78" s="82"/>
      <c r="I78" s="64" t="s">
        <v>149</v>
      </c>
      <c r="J78" s="31">
        <v>0</v>
      </c>
      <c r="K78" s="63" t="s">
        <v>150</v>
      </c>
      <c r="L78" s="31">
        <v>0</v>
      </c>
      <c r="M78" s="67" t="s">
        <v>151</v>
      </c>
      <c r="N78" s="31">
        <v>0</v>
      </c>
      <c r="O78" s="48"/>
      <c r="P78" s="48"/>
    </row>
    <row r="79" spans="2:17" ht="20.100000000000001" customHeight="1" x14ac:dyDescent="0.25">
      <c r="B79" s="66" t="s">
        <v>152</v>
      </c>
      <c r="C79" s="87">
        <v>20.643000000000001</v>
      </c>
      <c r="D79" s="115">
        <v>23.456</v>
      </c>
      <c r="E79" s="74" t="s">
        <v>153</v>
      </c>
      <c r="F79" s="87">
        <v>17</v>
      </c>
      <c r="G79" s="111">
        <v>16</v>
      </c>
      <c r="H79" s="82"/>
      <c r="I79" s="64" t="s">
        <v>154</v>
      </c>
      <c r="J79" s="31">
        <v>0</v>
      </c>
      <c r="K79" s="64" t="s">
        <v>155</v>
      </c>
      <c r="L79" s="31">
        <v>0</v>
      </c>
      <c r="M79" s="64" t="s">
        <v>156</v>
      </c>
      <c r="N79" s="31">
        <v>0</v>
      </c>
      <c r="O79" s="47"/>
      <c r="P79" s="47"/>
    </row>
    <row r="80" spans="2:17" ht="20.100000000000001" customHeight="1" x14ac:dyDescent="0.25">
      <c r="B80" s="68" t="s">
        <v>157</v>
      </c>
      <c r="C80" s="90">
        <v>3.6900000000000002E-5</v>
      </c>
      <c r="D80" s="116">
        <v>3.7400000000000001E-5</v>
      </c>
      <c r="E80" s="75" t="s">
        <v>158</v>
      </c>
      <c r="F80" s="88">
        <v>72.2</v>
      </c>
      <c r="G80" s="112">
        <v>75</v>
      </c>
      <c r="H80" s="82"/>
      <c r="I80" s="64" t="s">
        <v>159</v>
      </c>
      <c r="J80" s="31">
        <v>0</v>
      </c>
      <c r="K80" s="63" t="s">
        <v>160</v>
      </c>
      <c r="L80" s="31">
        <v>4</v>
      </c>
      <c r="M80" s="64" t="s">
        <v>161</v>
      </c>
      <c r="N80" s="31">
        <v>0</v>
      </c>
      <c r="O80" s="16"/>
      <c r="P80" s="16"/>
    </row>
    <row r="81" spans="2:16" ht="20.100000000000001" customHeight="1" x14ac:dyDescent="0.25">
      <c r="D81" s="85"/>
      <c r="G81" s="84"/>
      <c r="H81" s="73"/>
    </row>
    <row r="82" spans="2:16" ht="20.100000000000001" customHeight="1" x14ac:dyDescent="0.25">
      <c r="G82" s="73"/>
      <c r="H82" s="73"/>
    </row>
    <row r="83" spans="2:16" ht="20.100000000000001" customHeight="1" x14ac:dyDescent="0.25"/>
    <row r="84" spans="2:16" ht="15" customHeight="1" x14ac:dyDescent="0.25">
      <c r="B84" s="136" t="s">
        <v>162</v>
      </c>
      <c r="C84" s="136"/>
    </row>
    <row r="85" spans="2:16" ht="15" customHeight="1" x14ac:dyDescent="0.25">
      <c r="B85" s="137" t="s">
        <v>191</v>
      </c>
      <c r="C85" s="138"/>
      <c r="D85" s="138"/>
      <c r="E85" s="138"/>
      <c r="F85" s="138"/>
      <c r="G85" s="138"/>
      <c r="H85" s="138"/>
      <c r="I85" s="138"/>
      <c r="J85" s="138"/>
      <c r="K85" s="138"/>
      <c r="L85" s="138"/>
      <c r="M85" s="138"/>
      <c r="N85" s="138"/>
      <c r="O85" s="138"/>
      <c r="P85" s="139"/>
    </row>
    <row r="86" spans="2:16" ht="15" customHeight="1" x14ac:dyDescent="0.25">
      <c r="B86" s="215"/>
      <c r="C86" s="158"/>
      <c r="D86" s="158"/>
      <c r="E86" s="158"/>
      <c r="F86" s="158"/>
      <c r="G86" s="158"/>
      <c r="H86" s="158"/>
      <c r="I86" s="158"/>
      <c r="J86" s="158"/>
      <c r="K86" s="158"/>
      <c r="L86" s="158"/>
      <c r="M86" s="158"/>
      <c r="N86" s="158"/>
      <c r="O86" s="158"/>
      <c r="P86" s="159"/>
    </row>
    <row r="87" spans="2:16" ht="15" customHeight="1" x14ac:dyDescent="0.25">
      <c r="B87" s="128"/>
      <c r="C87" s="129"/>
      <c r="D87" s="129"/>
      <c r="E87" s="129"/>
      <c r="F87" s="129"/>
      <c r="G87" s="129"/>
      <c r="H87" s="129"/>
      <c r="I87" s="129"/>
      <c r="J87" s="129"/>
      <c r="K87" s="129"/>
      <c r="L87" s="129"/>
      <c r="M87" s="129"/>
      <c r="N87" s="129"/>
      <c r="O87" s="129"/>
      <c r="P87" s="130"/>
    </row>
    <row r="88" spans="2:16" ht="15" customHeight="1" x14ac:dyDescent="0.25">
      <c r="B88" s="128"/>
      <c r="C88" s="129"/>
      <c r="D88" s="129"/>
      <c r="E88" s="129"/>
      <c r="F88" s="129"/>
      <c r="G88" s="129"/>
      <c r="H88" s="129"/>
      <c r="I88" s="129"/>
      <c r="J88" s="129"/>
      <c r="K88" s="129"/>
      <c r="L88" s="129"/>
      <c r="M88" s="129"/>
      <c r="N88" s="129"/>
      <c r="O88" s="129"/>
      <c r="P88" s="130"/>
    </row>
    <row r="89" spans="2:16" ht="15" customHeight="1" x14ac:dyDescent="0.25">
      <c r="B89" s="131"/>
      <c r="C89" s="123"/>
      <c r="D89" s="123"/>
      <c r="E89" s="123"/>
      <c r="F89" s="123"/>
      <c r="G89" s="123"/>
      <c r="H89" s="123"/>
      <c r="I89" s="123"/>
      <c r="J89" s="123"/>
      <c r="K89" s="123"/>
      <c r="L89" s="123"/>
      <c r="M89" s="123"/>
      <c r="N89" s="123"/>
      <c r="O89" s="123"/>
      <c r="P89" s="124"/>
    </row>
    <row r="90" spans="2:16" ht="15" customHeight="1" x14ac:dyDescent="0.25">
      <c r="B90" s="128"/>
      <c r="C90" s="129"/>
      <c r="D90" s="129"/>
      <c r="E90" s="129"/>
      <c r="F90" s="129"/>
      <c r="G90" s="129"/>
      <c r="H90" s="129"/>
      <c r="I90" s="129"/>
      <c r="J90" s="129"/>
      <c r="K90" s="129"/>
      <c r="L90" s="129"/>
      <c r="M90" s="129"/>
      <c r="N90" s="129"/>
      <c r="O90" s="129"/>
      <c r="P90" s="130"/>
    </row>
    <row r="91" spans="2:16" ht="15" customHeight="1" x14ac:dyDescent="0.25">
      <c r="B91" s="128"/>
      <c r="C91" s="129"/>
      <c r="D91" s="129"/>
      <c r="E91" s="129"/>
      <c r="F91" s="129"/>
      <c r="G91" s="129"/>
      <c r="H91" s="129"/>
      <c r="I91" s="129"/>
      <c r="J91" s="129"/>
      <c r="K91" s="129"/>
      <c r="L91" s="129"/>
      <c r="M91" s="129"/>
      <c r="N91" s="129"/>
      <c r="O91" s="129"/>
      <c r="P91" s="130"/>
    </row>
    <row r="92" spans="2:16" ht="15" customHeight="1" x14ac:dyDescent="0.25">
      <c r="B92" s="122"/>
      <c r="C92" s="123"/>
      <c r="D92" s="123"/>
      <c r="E92" s="123"/>
      <c r="F92" s="123"/>
      <c r="G92" s="123"/>
      <c r="H92" s="123"/>
      <c r="I92" s="123"/>
      <c r="J92" s="123"/>
      <c r="K92" s="123"/>
      <c r="L92" s="123"/>
      <c r="M92" s="123"/>
      <c r="N92" s="123"/>
      <c r="O92" s="123"/>
      <c r="P92" s="124"/>
    </row>
    <row r="93" spans="2:16" ht="15" customHeight="1" x14ac:dyDescent="0.25">
      <c r="B93" s="122"/>
      <c r="C93" s="123"/>
      <c r="D93" s="123"/>
      <c r="E93" s="123"/>
      <c r="F93" s="123"/>
      <c r="G93" s="123"/>
      <c r="H93" s="123"/>
      <c r="I93" s="123"/>
      <c r="J93" s="123"/>
      <c r="K93" s="123"/>
      <c r="L93" s="123"/>
      <c r="M93" s="123"/>
      <c r="N93" s="123"/>
      <c r="O93" s="123"/>
      <c r="P93" s="124"/>
    </row>
    <row r="94" spans="2:16" ht="15" customHeight="1" x14ac:dyDescent="0.25">
      <c r="B94" s="122"/>
      <c r="C94" s="123"/>
      <c r="D94" s="123"/>
      <c r="E94" s="123"/>
      <c r="F94" s="123"/>
      <c r="G94" s="123"/>
      <c r="H94" s="123"/>
      <c r="I94" s="123"/>
      <c r="J94" s="123"/>
      <c r="K94" s="123"/>
      <c r="L94" s="123"/>
      <c r="M94" s="123"/>
      <c r="N94" s="123"/>
      <c r="O94" s="123"/>
      <c r="P94" s="124"/>
    </row>
    <row r="95" spans="2:16" ht="15" customHeight="1" x14ac:dyDescent="0.25">
      <c r="B95" s="122"/>
      <c r="C95" s="123"/>
      <c r="D95" s="123"/>
      <c r="E95" s="123"/>
      <c r="F95" s="123"/>
      <c r="G95" s="123"/>
      <c r="H95" s="123"/>
      <c r="I95" s="123"/>
      <c r="J95" s="123"/>
      <c r="K95" s="123"/>
      <c r="L95" s="123"/>
      <c r="M95" s="123"/>
      <c r="N95" s="123"/>
      <c r="O95" s="123"/>
      <c r="P95" s="124"/>
    </row>
    <row r="96" spans="2:16" ht="15" customHeight="1" x14ac:dyDescent="0.25">
      <c r="B96" s="122"/>
      <c r="C96" s="123"/>
      <c r="D96" s="123"/>
      <c r="E96" s="123"/>
      <c r="F96" s="123"/>
      <c r="G96" s="123"/>
      <c r="H96" s="123"/>
      <c r="I96" s="123"/>
      <c r="J96" s="123"/>
      <c r="K96" s="123"/>
      <c r="L96" s="123"/>
      <c r="M96" s="123"/>
      <c r="N96" s="123"/>
      <c r="O96" s="123"/>
      <c r="P96" s="124"/>
    </row>
    <row r="97" spans="2:16" ht="15" customHeight="1" x14ac:dyDescent="0.25">
      <c r="B97" s="122"/>
      <c r="C97" s="123"/>
      <c r="D97" s="123"/>
      <c r="E97" s="123"/>
      <c r="F97" s="123"/>
      <c r="G97" s="123"/>
      <c r="H97" s="123"/>
      <c r="I97" s="123"/>
      <c r="J97" s="123"/>
      <c r="K97" s="123"/>
      <c r="L97" s="123"/>
      <c r="M97" s="123"/>
      <c r="N97" s="123"/>
      <c r="O97" s="123"/>
      <c r="P97" s="124"/>
    </row>
    <row r="98" spans="2:16" ht="15" customHeight="1" x14ac:dyDescent="0.25">
      <c r="B98" s="122"/>
      <c r="C98" s="123"/>
      <c r="D98" s="123"/>
      <c r="E98" s="123"/>
      <c r="F98" s="123"/>
      <c r="G98" s="123"/>
      <c r="H98" s="123"/>
      <c r="I98" s="123"/>
      <c r="J98" s="123"/>
      <c r="K98" s="123"/>
      <c r="L98" s="123"/>
      <c r="M98" s="123"/>
      <c r="N98" s="123"/>
      <c r="O98" s="123"/>
      <c r="P98" s="124"/>
    </row>
    <row r="99" spans="2:16" ht="15" customHeight="1" x14ac:dyDescent="0.25">
      <c r="B99" s="125"/>
      <c r="C99" s="126"/>
      <c r="D99" s="126"/>
      <c r="E99" s="126"/>
      <c r="F99" s="126"/>
      <c r="G99" s="126"/>
      <c r="H99" s="126"/>
      <c r="I99" s="126"/>
      <c r="J99" s="126"/>
      <c r="K99" s="126"/>
      <c r="L99" s="126"/>
      <c r="M99" s="126"/>
      <c r="N99" s="126"/>
      <c r="O99" s="126"/>
      <c r="P99" s="127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3:C53"/>
    <mergeCell ref="B54:E54"/>
    <mergeCell ref="G53:P53"/>
    <mergeCell ref="G54:P54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2024-04-19T22:39:12Z</cp:lastPrinted>
  <dcterms:created xsi:type="dcterms:W3CDTF">2024-02-29T07:36:25Z</dcterms:created>
  <dcterms:modified xsi:type="dcterms:W3CDTF">2025-03-21T03:05:35Z</dcterms:modified>
</cp:coreProperties>
</file>