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K23" i="1" l="1"/>
  <c r="J25" i="1" s="1"/>
  <c r="K25" i="1" s="1"/>
  <c r="I18" i="1"/>
  <c r="H18" i="1" l="1"/>
  <c r="G18" i="1" l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<sst xmlns="http://schemas.openxmlformats.org/spreadsheetml/2006/main" count="213" uniqueCount="196">
  <si>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</si>
  <si>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</si>
  <si>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</si>
  <si>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</si>
  <si>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</si>
  <si>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</si>
  <si>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</si>
  <si>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</si>
  <si>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</si>
  <si>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</si>
  <si>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</si>
  <si>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</si>
  <si>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</si>
  <si>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</si>
  <si>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</si>
  <si>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</si>
  <si>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</si>
  <si>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</si>
  <si>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</si>
  <si>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</si>
  <si>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</si>
  <si>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</si>
  <si>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</si>
  <si>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</si>
  <si>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</si>
  <si>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</si>
  <si>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</si>
  <si>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</si>
  <si>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</si>
  <si>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</si>
  <si>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</si>
  <si>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</si>
  <si>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</si>
  <si>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</si>
  <si>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</si>
  <si>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</si>
  <si>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</si>
  <si>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</si>
  <si>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</si>
  <si>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</si>
  <si>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</si>
  <si>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</si>
  <si>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</si>
  <si>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</si>
  <si>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</si>
  <si>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</si>
  <si>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</si>
  <si>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</si>
  <si>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</si>
  <si>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</si>
  <si>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</si>
  <si>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</si>
  <si>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</si>
  <si>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</si>
  <si>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</si>
  <si>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</si>
  <si>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</si>
  <si>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</si>
  <si>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</si>
  <si>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</si>
  <si>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</si>
  <si>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</si>
  <si>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</si>
  <si>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</si>
  <si>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</si>
  <si>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</si>
  <si>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</si>
  <si>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</si>
  <si>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</si>
  <si>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</si>
  <si>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</si>
  <si>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</si>
  <si>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</si>
  <si>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</si>
  <si>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</si>
  <si>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</si>
  <si>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</si>
  <si>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</si>
  <si>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</si>
  <si>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</si>
  <si>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</si>
  <si>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</si>
  <si>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</si>
  <si>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</si>
  <si>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</si>
  <si>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</si>
  <si>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</si>
  <si>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</si>
  <si>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</si>
  <si>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</si>
  <si>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</si>
  <si>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</si>
  <si>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</si>
  <si>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</si>
  <si>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</si>
  <si>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</si>
  <si>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</si>
  <si>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</si>
  <si>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</si>
  <si>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</si>
  <si>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</si>
  <si>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</si>
  <si>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</si>
  <si>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</si>
  <si>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</si>
  <si>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</si>
  <si>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</si>
  <si>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</si>
  <si>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</si>
  <si>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</si>
  <si>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</si>
  <si>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</si>
  <si>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</si>
  <si>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</si>
  <si>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</si>
  <si>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</si>
  <si>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</si>
  <si>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</si>
  <si>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</si>
  <si>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</si>
  <si>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</si>
  <si>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</si>
  <si>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</si>
  <si>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</si>
  <si>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</si>
  <si>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</si>
  <si>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</si>
  <si>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</si>
  <si>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</si>
  <si>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</si>
  <si>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</si>
  <si>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</si>
  <si>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</si>
  <si>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</si>
  <si>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</si>
  <si>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</si>
  <si>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</si>
  <si>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</si>
  <si>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</si>
  <si>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</si>
  <si>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</si>
  <si>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</si>
  <si>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</si>
  <si>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</si>
  <si>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</si>
  <si>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</si>
  <si>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</si>
  <si>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</si>
  <si>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</si>
  <si>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</si>
  <si>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</si>
  <si>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</si>
  <si>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</si>
  <si>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</si>
  <si>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</si>
  <si>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</si>
  <si>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</si>
  <si>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</si>
  <si>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</si>
  <si>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</si>
  <si>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</si>
  <si>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</si>
  <si>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</si>
  <si>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</si>
  <si>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</si>
  <si>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</si>
  <si>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</si>
  <si>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</si>
  <si>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</si>
  <si>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</si>
  <si>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</si>
  <si>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</si>
  <si>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</si>
  <si>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</si>
  <si>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</si>
  <si>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</si>
  <si>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</si>
  <si>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</si>
  <si>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</si>
  <si>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</si>
  <si>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</si>
  <si>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</si>
  <si>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</si>
  <si>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</si>
  <si>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</si>
  <si>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 xml:space="preserve"> /  /  /  /</t>
    <phoneticPr fontId="3" type="noConversion"/>
  </si>
  <si>
    <t>SITE-KS4</t>
    <phoneticPr fontId="3" type="noConversion"/>
  </si>
  <si>
    <t>SITE</t>
    <phoneticPr fontId="3" type="noConversion"/>
  </si>
  <si>
    <t>SW</t>
    <phoneticPr fontId="3" type="noConversion"/>
  </si>
  <si>
    <t>S</t>
    <phoneticPr fontId="3" type="noConversion"/>
  </si>
  <si>
    <t>SITE-KS4</t>
    <phoneticPr fontId="3" type="noConversion"/>
  </si>
  <si>
    <t>ALL</t>
    <phoneticPr fontId="3" type="noConversion"/>
  </si>
  <si>
    <t>M_007257_007258:N</t>
    <phoneticPr fontId="3" type="noConversion"/>
  </si>
  <si>
    <t>E</t>
    <phoneticPr fontId="3" type="noConversion"/>
  </si>
  <si>
    <t xml:space="preserve"> 60s/15k 45s/13k 30s/11k</t>
    <phoneticPr fontId="3" type="noConversion"/>
  </si>
  <si>
    <t xml:space="preserve"> 60s/7k 45s/7k 30s/6k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</si>
</sst>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6" sqref="E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9">
        <v>45702</v>
      </c>
      <c r="D3" s="180"/>
      <c r="E3" s="1"/>
      <c r="F3" s="1"/>
      <c r="G3" s="1"/>
      <c r="H3" s="1"/>
      <c r="I3" s="1"/>
      <c r="J3" s="1"/>
      <c r="K3" s="33" t="s">
        <v>2</v>
      </c>
      <c r="L3" s="181">
        <f>(P31-(P32+P33))/P31*100</f>
        <v>100</v>
      </c>
      <c r="M3" s="181"/>
      <c r="N3" s="33" t="s">
        <v>3</v>
      </c>
      <c r="O3" s="181">
        <f>(P31-P33)/P31*100</f>
        <v>100</v>
      </c>
      <c r="P3" s="181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201">
        <v>0.77777777777777779</v>
      </c>
      <c r="D9" s="202">
        <v>1.5</v>
      </c>
      <c r="E9" s="202">
        <v>18.5</v>
      </c>
      <c r="F9" s="202">
        <v>37</v>
      </c>
      <c r="G9" s="203" t="s">
        <v>189</v>
      </c>
      <c r="H9" s="202">
        <v>4.7</v>
      </c>
      <c r="I9" s="203">
        <v>94</v>
      </c>
      <c r="J9" s="20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201">
        <v>0.9375</v>
      </c>
      <c r="D10" s="202">
        <v>2.1</v>
      </c>
      <c r="E10" s="202">
        <v>16.399999999999999</v>
      </c>
      <c r="F10" s="202">
        <v>30</v>
      </c>
      <c r="G10" s="203" t="s">
        <v>188</v>
      </c>
      <c r="H10" s="202">
        <v>5.6</v>
      </c>
      <c r="I10" s="210"/>
      <c r="J10" s="20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2">
        <v>0.125</v>
      </c>
      <c r="D11" s="213">
        <v>1.5</v>
      </c>
      <c r="E11" s="213">
        <v>13.3</v>
      </c>
      <c r="F11" s="213">
        <v>50</v>
      </c>
      <c r="G11" s="203" t="s">
        <v>193</v>
      </c>
      <c r="H11" s="202">
        <v>3.4</v>
      </c>
      <c r="I11" s="214"/>
      <c r="J11" s="20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1.7</v>
      </c>
      <c r="E12" s="12">
        <f>AVERAGE(E9:E11)</f>
        <v>16.066666666666666</v>
      </c>
      <c r="F12" s="13">
        <f>AVERAGE(F9:F11)</f>
        <v>39</v>
      </c>
      <c r="G12" s="14"/>
      <c r="H12" s="15">
        <f>AVERAGE(H9:H11)</f>
        <v>4.5666666666666673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8" t="s">
        <v>176</v>
      </c>
      <c r="D16" s="200" t="s">
        <v>178</v>
      </c>
      <c r="E16" s="200" t="s">
        <v>182</v>
      </c>
      <c r="F16" s="200" t="s">
        <v>190</v>
      </c>
      <c r="G16" s="200" t="s">
        <v>187</v>
      </c>
      <c r="H16" s="200" t="s">
        <v>186</v>
      </c>
      <c r="I16" s="200" t="s">
        <v>182</v>
      </c>
      <c r="J16" s="200" t="s">
        <v>191</v>
      </c>
      <c r="K16" s="106"/>
      <c r="L16" s="106"/>
      <c r="M16" s="106"/>
      <c r="N16" s="106"/>
      <c r="O16" s="106"/>
      <c r="P16" s="200" t="s">
        <v>41</v>
      </c>
    </row>
    <row r="17" spans="1:16" s="76" customFormat="1" ht="14.1" customHeight="1" x14ac:dyDescent="0.25">
      <c r="A17" s="32"/>
      <c r="B17" s="22" t="s">
        <v>42</v>
      </c>
      <c r="C17" s="199">
        <v>0.73472222222222217</v>
      </c>
      <c r="D17" s="199">
        <v>0.7368055555555556</v>
      </c>
      <c r="E17" s="199">
        <v>0.76597222222222217</v>
      </c>
      <c r="F17" s="199">
        <v>0.78819444444444453</v>
      </c>
      <c r="G17" s="199">
        <v>0.83333333333333337</v>
      </c>
      <c r="H17" s="199">
        <v>0.99930555555555556</v>
      </c>
      <c r="I17" s="199">
        <v>0.12152777777777778</v>
      </c>
      <c r="J17" s="199">
        <v>0.14166666666666666</v>
      </c>
      <c r="K17" s="107"/>
      <c r="L17" s="107"/>
      <c r="M17" s="107"/>
      <c r="N17" s="107"/>
      <c r="O17" s="107"/>
      <c r="P17" s="199">
        <v>0.15486111111111112</v>
      </c>
    </row>
    <row r="18" spans="1:16" s="76" customFormat="1" ht="14.1" customHeight="1" x14ac:dyDescent="0.25">
      <c r="A18" s="32"/>
      <c r="B18" s="22" t="s">
        <v>43</v>
      </c>
      <c r="C18" s="200">
        <v>7184</v>
      </c>
      <c r="D18" s="200">
        <f>C18+1</f>
        <v>7185</v>
      </c>
      <c r="E18" s="200">
        <f>D19+1</f>
        <v>7190</v>
      </c>
      <c r="F18" s="200">
        <f>E19+1</f>
        <v>7206</v>
      </c>
      <c r="G18" s="200">
        <f>F19+1</f>
        <v>7227</v>
      </c>
      <c r="H18" s="200">
        <f>G19+1</f>
        <v>7300</v>
      </c>
      <c r="I18" s="200">
        <f>H19+1</f>
        <v>7355</v>
      </c>
      <c r="J18" s="200">
        <f>I19+1</f>
        <v>7367</v>
      </c>
      <c r="K18" s="106"/>
      <c r="L18" s="107"/>
      <c r="M18" s="107"/>
      <c r="N18" s="107"/>
      <c r="O18" s="107"/>
      <c r="P18" s="200">
        <f>MAX(C18:O19)+1</f>
        <v>7378</v>
      </c>
    </row>
    <row r="19" spans="1:16" s="76" customFormat="1" ht="14.1" customHeight="1" thickBot="1" x14ac:dyDescent="0.3">
      <c r="A19" s="32"/>
      <c r="B19" s="9" t="s">
        <v>44</v>
      </c>
      <c r="C19" s="81"/>
      <c r="D19" s="200">
        <f>D18+4</f>
        <v>7189</v>
      </c>
      <c r="E19" s="209">
        <v>7205</v>
      </c>
      <c r="F19" s="209">
        <v>7226</v>
      </c>
      <c r="G19" s="209">
        <v>7299</v>
      </c>
      <c r="H19" s="209">
        <v>7354</v>
      </c>
      <c r="I19" s="209">
        <v>7366</v>
      </c>
      <c r="J19" s="209">
        <v>7377</v>
      </c>
      <c r="K19" s="108"/>
      <c r="L19" s="109"/>
      <c r="M19" s="109"/>
      <c r="N19" s="108"/>
      <c r="O19" s="108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0">IF(ISNUMBER(E18),E19-E18+1,"")</f>
        <v>16</v>
      </c>
      <c r="F20" s="87">
        <f t="shared" si="0"/>
        <v>21</v>
      </c>
      <c r="G20" s="87">
        <f t="shared" si="0"/>
        <v>73</v>
      </c>
      <c r="H20" s="87">
        <f t="shared" si="0"/>
        <v>55</v>
      </c>
      <c r="I20" s="87">
        <f t="shared" si="0"/>
        <v>12</v>
      </c>
      <c r="J20" s="87">
        <f t="shared" si="0"/>
        <v>11</v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46</v>
      </c>
      <c r="C22" s="22" t="s">
        <v>21</v>
      </c>
      <c r="D22" s="22" t="s">
        <v>23</v>
      </c>
      <c r="E22" s="22" t="s">
        <v>47</v>
      </c>
      <c r="F22" s="187" t="s">
        <v>48</v>
      </c>
      <c r="G22" s="187"/>
      <c r="H22" s="187"/>
      <c r="I22" s="187"/>
      <c r="J22" s="22" t="s">
        <v>21</v>
      </c>
      <c r="K22" s="22" t="s">
        <v>23</v>
      </c>
      <c r="L22" s="22" t="s">
        <v>47</v>
      </c>
      <c r="M22" s="187" t="s">
        <v>48</v>
      </c>
      <c r="N22" s="187"/>
      <c r="O22" s="187"/>
      <c r="P22" s="187"/>
    </row>
    <row r="23" spans="1:16" ht="13.5" customHeight="1" x14ac:dyDescent="0.25">
      <c r="B23" s="186"/>
      <c r="C23" s="205"/>
      <c r="D23" s="205"/>
      <c r="E23" s="206" t="s">
        <v>181</v>
      </c>
      <c r="F23" s="207" t="s">
        <v>179</v>
      </c>
      <c r="G23" s="207"/>
      <c r="H23" s="207"/>
      <c r="I23" s="207"/>
      <c r="J23" s="208">
        <v>7367</v>
      </c>
      <c r="K23" s="208">
        <f>J23+2</f>
        <v>7369</v>
      </c>
      <c r="L23" s="203" t="s">
        <v>50</v>
      </c>
      <c r="M23" s="207" t="s">
        <v>194</v>
      </c>
      <c r="N23" s="207"/>
      <c r="O23" s="207"/>
      <c r="P23" s="207"/>
    </row>
    <row r="24" spans="1:16" ht="13.5" customHeight="1" x14ac:dyDescent="0.25">
      <c r="B24" s="186"/>
      <c r="C24" s="208"/>
      <c r="D24" s="208"/>
      <c r="E24" s="203" t="s">
        <v>177</v>
      </c>
      <c r="F24" s="207" t="s">
        <v>179</v>
      </c>
      <c r="G24" s="207"/>
      <c r="H24" s="207"/>
      <c r="I24" s="207"/>
      <c r="J24" s="208"/>
      <c r="K24" s="208"/>
      <c r="L24" s="203" t="s">
        <v>51</v>
      </c>
      <c r="M24" s="207" t="s">
        <v>179</v>
      </c>
      <c r="N24" s="207"/>
      <c r="O24" s="207"/>
      <c r="P24" s="207"/>
    </row>
    <row r="25" spans="1:16" ht="13.5" customHeight="1" x14ac:dyDescent="0.25">
      <c r="B25" s="186"/>
      <c r="C25" s="208"/>
      <c r="D25" s="208"/>
      <c r="E25" s="203" t="s">
        <v>51</v>
      </c>
      <c r="F25" s="207" t="s">
        <v>185</v>
      </c>
      <c r="G25" s="207"/>
      <c r="H25" s="207"/>
      <c r="I25" s="207"/>
      <c r="J25" s="208">
        <f>K23+1</f>
        <v>7370</v>
      </c>
      <c r="K25" s="208">
        <f>J25+2</f>
        <v>7372</v>
      </c>
      <c r="L25" s="203" t="s">
        <v>180</v>
      </c>
      <c r="M25" s="207" t="s">
        <v>195</v>
      </c>
      <c r="N25" s="207"/>
      <c r="O25" s="207"/>
      <c r="P25" s="207"/>
    </row>
    <row r="26" spans="1:16" ht="13.5" customHeight="1" x14ac:dyDescent="0.25">
      <c r="B26" s="186"/>
      <c r="C26" s="208"/>
      <c r="D26" s="208"/>
      <c r="E26" s="203" t="s">
        <v>50</v>
      </c>
      <c r="F26" s="207" t="s">
        <v>179</v>
      </c>
      <c r="G26" s="207"/>
      <c r="H26" s="207"/>
      <c r="I26" s="207"/>
      <c r="J26" s="208"/>
      <c r="K26" s="208"/>
      <c r="L26" s="203" t="s">
        <v>49</v>
      </c>
      <c r="M26" s="207" t="s">
        <v>179</v>
      </c>
      <c r="N26" s="207"/>
      <c r="O26" s="207"/>
      <c r="P26" s="207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78" t="s">
        <v>52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0"/>
      <c r="D30" s="111"/>
      <c r="E30" s="111"/>
      <c r="F30" s="111"/>
      <c r="G30" s="111"/>
      <c r="H30" s="111"/>
      <c r="I30" s="111"/>
      <c r="J30" s="111"/>
      <c r="K30" s="112"/>
      <c r="L30" s="111"/>
      <c r="M30" s="102">
        <v>0.3298611111111111</v>
      </c>
      <c r="N30" s="111"/>
      <c r="O30" s="111"/>
      <c r="P30" s="92">
        <f>SUM(C30:J30,L30:N30)</f>
        <v>0.3298611111111111</v>
      </c>
    </row>
    <row r="31" spans="1:16" ht="14.1" customHeight="1" x14ac:dyDescent="0.25">
      <c r="B31" s="23" t="s">
        <v>171</v>
      </c>
      <c r="C31" s="103"/>
      <c r="D31" s="104"/>
      <c r="E31" s="104"/>
      <c r="F31" s="211">
        <v>0.1673611111111111</v>
      </c>
      <c r="G31" s="104"/>
      <c r="H31" s="104"/>
      <c r="I31" s="104"/>
      <c r="J31" s="104"/>
      <c r="K31" s="211">
        <v>4.1666666666666664E-2</v>
      </c>
      <c r="L31" s="104"/>
      <c r="M31" s="211">
        <v>0.16597222222222222</v>
      </c>
      <c r="N31" s="104"/>
      <c r="O31" s="105"/>
      <c r="P31" s="92">
        <f>SUM(C31:N31)</f>
        <v>0.375</v>
      </c>
    </row>
    <row r="32" spans="1:16" ht="14.1" customHeight="1" x14ac:dyDescent="0.25">
      <c r="B32" s="23" t="s">
        <v>67</v>
      </c>
      <c r="C32" s="113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P32" s="92">
        <f>SUM(C32:N32)</f>
        <v>0</v>
      </c>
    </row>
    <row r="33" spans="2:16" ht="14.1" customHeight="1" thickBot="1" x14ac:dyDescent="0.3">
      <c r="B33" s="23" t="s">
        <v>68</v>
      </c>
      <c r="C33" s="116"/>
      <c r="D33" s="117"/>
      <c r="E33" s="117"/>
      <c r="F33" s="119"/>
      <c r="G33" s="117"/>
      <c r="H33" s="117"/>
      <c r="I33" s="117"/>
      <c r="J33" s="117"/>
      <c r="K33" s="117"/>
      <c r="L33" s="117"/>
      <c r="M33" s="117"/>
      <c r="N33" s="117"/>
      <c r="O33" s="1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</v>
      </c>
      <c r="E34" s="82">
        <f t="shared" si="1"/>
        <v>0</v>
      </c>
      <c r="F34" s="82">
        <f t="shared" si="1"/>
        <v>0.1673611111111111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4.1666666666666664E-2</v>
      </c>
      <c r="L34" s="82">
        <f t="shared" si="1"/>
        <v>0</v>
      </c>
      <c r="M34" s="82">
        <f t="shared" si="1"/>
        <v>0.16597222222222222</v>
      </c>
      <c r="N34" s="82">
        <f t="shared" si="1"/>
        <v>0</v>
      </c>
      <c r="O34" s="96"/>
      <c r="P34" s="97">
        <f t="shared" si="1"/>
        <v>0.375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5" t="s">
        <v>69</v>
      </c>
      <c r="C36" s="174" t="s">
        <v>192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</row>
    <row r="37" spans="2:16" ht="18" customHeight="1" x14ac:dyDescent="0.25">
      <c r="B37" s="176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</row>
    <row r="38" spans="2:16" ht="18" customHeight="1" x14ac:dyDescent="0.25">
      <c r="B38" s="176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</row>
    <row r="39" spans="2:16" ht="18" customHeight="1" x14ac:dyDescent="0.25">
      <c r="B39" s="176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</row>
    <row r="40" spans="2:16" ht="18" customHeight="1" x14ac:dyDescent="0.25">
      <c r="B40" s="176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</row>
    <row r="41" spans="2:16" ht="18" customHeight="1" x14ac:dyDescent="0.25">
      <c r="B41" s="177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70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6"/>
    </row>
    <row r="45" spans="2:16" ht="14.1" customHeight="1" x14ac:dyDescent="0.25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9"/>
    </row>
    <row r="46" spans="2:16" ht="14.1" customHeight="1" x14ac:dyDescent="0.25">
      <c r="B46" s="170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</row>
    <row r="48" spans="2:16" ht="14.1" customHeight="1" x14ac:dyDescent="0.2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25">
      <c r="B49" s="145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7"/>
    </row>
    <row r="50" spans="2:16" ht="14.1" customHeight="1" x14ac:dyDescent="0.25">
      <c r="B50" s="145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7"/>
    </row>
    <row r="51" spans="2:16" ht="14.1" customHeight="1" x14ac:dyDescent="0.25">
      <c r="B51" s="145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7"/>
    </row>
    <row r="52" spans="2:16" ht="14.1" customHeight="1" thickBot="1" x14ac:dyDescent="0.3">
      <c r="B52" s="148"/>
      <c r="C52" s="149"/>
      <c r="D52" s="146"/>
      <c r="E52" s="146"/>
      <c r="F52" s="146"/>
      <c r="G52" s="149"/>
      <c r="H52" s="149"/>
      <c r="I52" s="149"/>
      <c r="J52" s="149"/>
      <c r="K52" s="149"/>
      <c r="L52" s="149"/>
      <c r="M52" s="149"/>
      <c r="N52" s="149"/>
      <c r="O52" s="149"/>
      <c r="P52" s="150"/>
    </row>
    <row r="53" spans="2:16" ht="14.1" customHeight="1" thickTop="1" thickBot="1" x14ac:dyDescent="0.3">
      <c r="B53" s="151" t="s">
        <v>168</v>
      </c>
      <c r="C53" s="152"/>
      <c r="D53" s="101">
        <v>1.32</v>
      </c>
      <c r="E53" s="101">
        <v>2.34</v>
      </c>
      <c r="F53" s="101">
        <v>1.23</v>
      </c>
      <c r="G53" s="155"/>
      <c r="H53" s="156"/>
      <c r="I53" s="156"/>
      <c r="J53" s="156"/>
      <c r="K53" s="156"/>
      <c r="L53" s="156"/>
      <c r="M53" s="156"/>
      <c r="N53" s="156"/>
      <c r="O53" s="156"/>
      <c r="P53" s="157"/>
    </row>
    <row r="54" spans="2:16" ht="14.1" customHeight="1" thickTop="1" thickBot="1" x14ac:dyDescent="0.3">
      <c r="B54" s="153" t="s">
        <v>167</v>
      </c>
      <c r="C54" s="154"/>
      <c r="D54" s="154"/>
      <c r="E54" s="154"/>
      <c r="F54" s="101"/>
      <c r="G54" s="158"/>
      <c r="H54" s="159"/>
      <c r="I54" s="159"/>
      <c r="J54" s="159"/>
      <c r="K54" s="159"/>
      <c r="L54" s="159"/>
      <c r="M54" s="159"/>
      <c r="N54" s="159"/>
      <c r="O54" s="159"/>
      <c r="P54" s="160"/>
    </row>
    <row r="55" spans="2:16" ht="13.5" customHeight="1" thickTop="1" x14ac:dyDescent="0.25"/>
    <row r="56" spans="2:16" ht="17.25" customHeight="1" x14ac:dyDescent="0.25">
      <c r="B56" s="132" t="s">
        <v>71</v>
      </c>
      <c r="C56" s="13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33" t="s">
        <v>72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73</v>
      </c>
      <c r="O57" s="134"/>
      <c r="P57" s="137"/>
    </row>
    <row r="58" spans="2:16" ht="17.100000000000001" customHeight="1" x14ac:dyDescent="0.25">
      <c r="B58" s="138" t="s">
        <v>74</v>
      </c>
      <c r="C58" s="139"/>
      <c r="D58" s="140"/>
      <c r="E58" s="138" t="s">
        <v>75</v>
      </c>
      <c r="F58" s="139"/>
      <c r="G58" s="140"/>
      <c r="H58" s="139" t="s">
        <v>76</v>
      </c>
      <c r="I58" s="139"/>
      <c r="J58" s="139"/>
      <c r="K58" s="141" t="s">
        <v>77</v>
      </c>
      <c r="L58" s="139"/>
      <c r="M58" s="142"/>
      <c r="N58" s="143"/>
      <c r="O58" s="139"/>
      <c r="P58" s="144"/>
    </row>
    <row r="59" spans="2:16" ht="20.100000000000001" customHeight="1" x14ac:dyDescent="0.25">
      <c r="B59" s="120" t="s">
        <v>78</v>
      </c>
      <c r="C59" s="121"/>
      <c r="D59" s="30" t="b">
        <v>1</v>
      </c>
      <c r="E59" s="120" t="s">
        <v>79</v>
      </c>
      <c r="F59" s="121"/>
      <c r="G59" s="30" t="b">
        <v>1</v>
      </c>
      <c r="H59" s="128" t="s">
        <v>80</v>
      </c>
      <c r="I59" s="121"/>
      <c r="J59" s="30" t="b">
        <v>1</v>
      </c>
      <c r="K59" s="128" t="s">
        <v>81</v>
      </c>
      <c r="L59" s="121"/>
      <c r="M59" s="30" t="b">
        <v>1</v>
      </c>
      <c r="N59" s="129" t="s">
        <v>82</v>
      </c>
      <c r="O59" s="121"/>
      <c r="P59" s="30" t="b">
        <v>1</v>
      </c>
    </row>
    <row r="60" spans="2:16" ht="20.100000000000001" customHeight="1" x14ac:dyDescent="0.25">
      <c r="B60" s="120" t="s">
        <v>83</v>
      </c>
      <c r="C60" s="121"/>
      <c r="D60" s="30" t="b">
        <v>1</v>
      </c>
      <c r="E60" s="120" t="s">
        <v>84</v>
      </c>
      <c r="F60" s="121"/>
      <c r="G60" s="30" t="b">
        <v>1</v>
      </c>
      <c r="H60" s="128" t="s">
        <v>85</v>
      </c>
      <c r="I60" s="121"/>
      <c r="J60" s="30" t="b">
        <v>1</v>
      </c>
      <c r="K60" s="128" t="s">
        <v>86</v>
      </c>
      <c r="L60" s="121"/>
      <c r="M60" s="30" t="b">
        <v>1</v>
      </c>
      <c r="N60" s="129" t="s">
        <v>87</v>
      </c>
      <c r="O60" s="121"/>
      <c r="P60" s="30" t="b">
        <v>1</v>
      </c>
    </row>
    <row r="61" spans="2:16" ht="20.100000000000001" customHeight="1" x14ac:dyDescent="0.25">
      <c r="B61" s="120" t="s">
        <v>88</v>
      </c>
      <c r="C61" s="121"/>
      <c r="D61" s="30" t="b">
        <v>1</v>
      </c>
      <c r="E61" s="120" t="s">
        <v>89</v>
      </c>
      <c r="F61" s="121"/>
      <c r="G61" s="30" t="b">
        <v>1</v>
      </c>
      <c r="H61" s="128" t="s">
        <v>90</v>
      </c>
      <c r="I61" s="121"/>
      <c r="J61" s="30" t="b">
        <v>1</v>
      </c>
      <c r="K61" s="128" t="s">
        <v>91</v>
      </c>
      <c r="L61" s="121"/>
      <c r="M61" s="30" t="b">
        <v>1</v>
      </c>
      <c r="N61" s="129" t="s">
        <v>92</v>
      </c>
      <c r="O61" s="121"/>
      <c r="P61" s="30" t="b">
        <v>1</v>
      </c>
    </row>
    <row r="62" spans="2:16" ht="20.100000000000001" customHeight="1" x14ac:dyDescent="0.25">
      <c r="B62" s="128" t="s">
        <v>90</v>
      </c>
      <c r="C62" s="121"/>
      <c r="D62" s="30" t="b">
        <v>1</v>
      </c>
      <c r="E62" s="120" t="s">
        <v>93</v>
      </c>
      <c r="F62" s="121"/>
      <c r="G62" s="30" t="b">
        <v>1</v>
      </c>
      <c r="H62" s="128" t="s">
        <v>94</v>
      </c>
      <c r="I62" s="121"/>
      <c r="J62" s="30" t="b">
        <v>0</v>
      </c>
      <c r="K62" s="128" t="s">
        <v>95</v>
      </c>
      <c r="L62" s="121"/>
      <c r="M62" s="30" t="b">
        <v>1</v>
      </c>
      <c r="N62" s="129" t="s">
        <v>85</v>
      </c>
      <c r="O62" s="121"/>
      <c r="P62" s="30" t="b">
        <v>1</v>
      </c>
    </row>
    <row r="63" spans="2:16" ht="20.100000000000001" customHeight="1" x14ac:dyDescent="0.25">
      <c r="B63" s="128" t="s">
        <v>96</v>
      </c>
      <c r="C63" s="121"/>
      <c r="D63" s="30" t="b">
        <v>1</v>
      </c>
      <c r="E63" s="120" t="s">
        <v>97</v>
      </c>
      <c r="F63" s="121"/>
      <c r="G63" s="30" t="b">
        <v>1</v>
      </c>
      <c r="H63" s="35"/>
      <c r="I63" s="36"/>
      <c r="J63" s="37"/>
      <c r="K63" s="128" t="s">
        <v>98</v>
      </c>
      <c r="L63" s="121"/>
      <c r="M63" s="30" t="b">
        <v>1</v>
      </c>
      <c r="N63" s="129" t="s">
        <v>166</v>
      </c>
      <c r="O63" s="121"/>
      <c r="P63" s="30" t="b">
        <v>1</v>
      </c>
    </row>
    <row r="64" spans="2:16" ht="20.100000000000001" customHeight="1" x14ac:dyDescent="0.25">
      <c r="B64" s="128" t="s">
        <v>99</v>
      </c>
      <c r="C64" s="121"/>
      <c r="D64" s="30" t="b">
        <v>0</v>
      </c>
      <c r="E64" s="120" t="s">
        <v>100</v>
      </c>
      <c r="F64" s="121"/>
      <c r="G64" s="30" t="b">
        <v>1</v>
      </c>
      <c r="H64" s="38"/>
      <c r="I64" s="39"/>
      <c r="J64" s="40"/>
      <c r="K64" s="130" t="s">
        <v>101</v>
      </c>
      <c r="L64" s="13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20" t="s">
        <v>164</v>
      </c>
      <c r="F65" s="12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22" t="s">
        <v>107</v>
      </c>
      <c r="C69" s="122"/>
      <c r="D69" s="48"/>
      <c r="E69" s="48"/>
      <c r="F69" s="124" t="s">
        <v>108</v>
      </c>
      <c r="G69" s="126" t="s">
        <v>109</v>
      </c>
      <c r="H69" s="48"/>
      <c r="I69" s="122" t="s">
        <v>110</v>
      </c>
      <c r="J69" s="12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23"/>
      <c r="C70" s="123"/>
      <c r="D70" s="52"/>
      <c r="E70" s="53"/>
      <c r="F70" s="125"/>
      <c r="G70" s="127"/>
      <c r="H70" s="54"/>
      <c r="I70" s="123"/>
      <c r="J70" s="12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-152.19999999999999</v>
      </c>
      <c r="D72" s="88">
        <v>-155</v>
      </c>
      <c r="E72" s="74" t="s">
        <v>120</v>
      </c>
      <c r="F72" s="88">
        <v>22.3</v>
      </c>
      <c r="G72" s="215">
        <v>18.7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-134.80000000000001</v>
      </c>
      <c r="D73" s="88">
        <v>-140.1</v>
      </c>
      <c r="E73" s="75" t="s">
        <v>124</v>
      </c>
      <c r="F73" s="89">
        <v>30.6</v>
      </c>
      <c r="G73" s="216">
        <v>34.799999999999997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-210.2</v>
      </c>
      <c r="D74" s="88">
        <v>-211.8</v>
      </c>
      <c r="E74" s="75" t="s">
        <v>129</v>
      </c>
      <c r="F74" s="93">
        <v>10</v>
      </c>
      <c r="G74" s="217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-111.1</v>
      </c>
      <c r="D75" s="88">
        <v>-113.2</v>
      </c>
      <c r="E75" s="75" t="s">
        <v>134</v>
      </c>
      <c r="F75" s="93">
        <v>50</v>
      </c>
      <c r="G75" s="217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27.4</v>
      </c>
      <c r="D76" s="88">
        <v>23</v>
      </c>
      <c r="E76" s="75" t="s">
        <v>139</v>
      </c>
      <c r="F76" s="93">
        <v>30</v>
      </c>
      <c r="G76" s="217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32.299999999999997</v>
      </c>
      <c r="D77" s="88">
        <v>27.2</v>
      </c>
      <c r="E77" s="75" t="s">
        <v>144</v>
      </c>
      <c r="F77" s="93">
        <v>150</v>
      </c>
      <c r="G77" s="217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23.3</v>
      </c>
      <c r="D78" s="88">
        <v>19.2</v>
      </c>
      <c r="E78" s="75" t="s">
        <v>149</v>
      </c>
      <c r="F78" s="90"/>
      <c r="G78" s="218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24.1</v>
      </c>
      <c r="D79" s="88">
        <v>19.899999999999999</v>
      </c>
      <c r="E79" s="74" t="s">
        <v>154</v>
      </c>
      <c r="F79" s="88">
        <v>26.1</v>
      </c>
      <c r="G79" s="215">
        <v>15.5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3.4700000000000003E-5</v>
      </c>
      <c r="D80" s="91">
        <v>3.3899999999999997E-5</v>
      </c>
      <c r="E80" s="75" t="s">
        <v>159</v>
      </c>
      <c r="F80" s="89">
        <v>25.2</v>
      </c>
      <c r="G80" s="216">
        <v>52.9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82" t="s">
        <v>163</v>
      </c>
      <c r="C84" s="182"/>
    </row>
    <row r="85" spans="2:16" ht="15" customHeight="1" x14ac:dyDescent="0.25">
      <c r="B85" s="183" t="s">
        <v>184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64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6"/>
    </row>
    <row r="87" spans="2:16" ht="15" customHeight="1" x14ac:dyDescent="0.25">
      <c r="B87" s="194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6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90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2025-02-15T03:47:25Z</dcterms:modified>
</cp:coreProperties>
</file>