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3" i="1"/>
  <c r="I18" i="1"/>
  <c r="H18" i="1"/>
  <c r="G18" i="1"/>
  <c r="F18" i="1" l="1"/>
  <c r="D18" i="1" l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<sst xmlns="http://schemas.openxmlformats.org/spreadsheetml/2006/main" count="220" uniqueCount="204">
  <si>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</si>
  <si>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</si>
  <si>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</si>
  <si>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</si>
  <si>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</si>
  <si>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</si>
  <si>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</si>
  <si>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</si>
  <si>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</si>
  <si>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</si>
  <si>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</si>
  <si>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</si>
  <si>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</si>
  <si>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</si>
  <si>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</si>
  <si>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</si>
  <si>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</si>
  <si>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</si>
  <si>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</si>
  <si>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</si>
  <si>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</si>
  <si>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</si>
  <si>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</si>
  <si>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</si>
  <si>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</si>
  <si>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</si>
  <si>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</si>
  <si>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</si>
  <si>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</si>
  <si>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</si>
  <si>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</si>
  <si>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</si>
  <si>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</si>
  <si>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</si>
  <si>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</si>
  <si>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</si>
  <si>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</si>
  <si>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</si>
  <si>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</si>
  <si>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</si>
  <si>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</si>
  <si>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</si>
  <si>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</si>
  <si>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</si>
  <si>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</si>
  <si>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</si>
  <si>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</si>
  <si>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</si>
  <si>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</si>
  <si>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</si>
  <si>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</si>
  <si>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</si>
  <si>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</si>
  <si>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</si>
  <si>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</si>
  <si>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</si>
  <si>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</si>
  <si>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</si>
  <si>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</si>
  <si>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</si>
  <si>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</si>
  <si>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</si>
  <si>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</si>
  <si>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</si>
  <si>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</si>
  <si>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</si>
  <si>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</si>
  <si>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</si>
  <si>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</si>
  <si>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</si>
  <si>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</si>
  <si>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</si>
  <si>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</si>
  <si>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</si>
  <si>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</si>
  <si>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</si>
  <si>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</si>
  <si>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</si>
  <si>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</si>
  <si>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</si>
  <si>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</si>
  <si>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</si>
  <si>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</si>
  <si>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</si>
  <si>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</si>
  <si>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</si>
  <si>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</si>
  <si>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</si>
  <si>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</si>
  <si>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</si>
  <si>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</si>
  <si>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</si>
  <si>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</si>
  <si>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</si>
  <si>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</si>
  <si>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</si>
  <si>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</si>
  <si>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</si>
  <si>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</si>
  <si>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</si>
  <si>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</si>
  <si>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</si>
  <si>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</si>
  <si>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</si>
  <si>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</si>
  <si>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</si>
  <si>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</si>
  <si>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</si>
  <si>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</si>
  <si>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</si>
  <si>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</si>
  <si>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</si>
  <si>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</si>
  <si>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</si>
  <si>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</si>
  <si>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</si>
  <si>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</si>
  <si>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</si>
  <si>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</si>
  <si>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</si>
  <si>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</si>
  <si>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</si>
  <si>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</si>
  <si>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</si>
  <si>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</si>
  <si>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</si>
  <si>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</si>
  <si>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</si>
  <si>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</si>
  <si>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</si>
  <si>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</si>
  <si>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</si>
  <si>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</si>
  <si>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</si>
  <si>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</si>
  <si>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</si>
  <si>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</si>
  <si>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</si>
  <si>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</si>
  <si>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</si>
  <si>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</si>
  <si>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</si>
  <si>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</si>
  <si>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</si>
  <si>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</si>
  <si>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</si>
  <si>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</si>
  <si>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</si>
  <si>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</si>
  <si>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</si>
  <si>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</si>
  <si>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</si>
  <si>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</si>
  <si>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</si>
  <si>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</si>
  <si>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</si>
  <si>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</si>
  <si>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</si>
  <si>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</si>
  <si>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</si>
  <si>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</si>
  <si>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</si>
  <si>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</si>
  <si>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</si>
  <si>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</si>
  <si>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</si>
  <si>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</si>
  <si>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</si>
  <si>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</si>
  <si>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</si>
  <si>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</si>
  <si>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</si>
  <si>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</si>
  <si>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</si>
  <si>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</si>
  <si>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</si>
  <si>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</si>
  <si>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</si>
  <si>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</si>
  <si>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</si>
  <si>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</si>
  <si>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</si>
  <si>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</si>
  <si>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</si>
  <si>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2) Filter B 제외하고 관측</t>
    <phoneticPr fontId="3" type="noConversion"/>
  </si>
  <si>
    <t>1) 방풍막 제거</t>
    <phoneticPr fontId="3" type="noConversion"/>
  </si>
  <si>
    <t>N</t>
    <phoneticPr fontId="3" type="noConversion"/>
  </si>
  <si>
    <t>KSP-MMA</t>
    <phoneticPr fontId="3" type="noConversion"/>
  </si>
  <si>
    <t>KSP</t>
    <phoneticPr fontId="3" type="noConversion"/>
  </si>
  <si>
    <t>C_006046-006047</t>
    <phoneticPr fontId="3" type="noConversion"/>
  </si>
  <si>
    <t>20s/65k 35s/65k</t>
    <phoneticPr fontId="3" type="noConversion"/>
  </si>
  <si>
    <t>KAMP-MMA</t>
    <phoneticPr fontId="3" type="noConversion"/>
  </si>
  <si>
    <t>ALL</t>
    <phoneticPr fontId="3" type="noConversion"/>
  </si>
  <si>
    <t>S</t>
    <phoneticPr fontId="3" type="noConversion"/>
  </si>
  <si>
    <t>M_006107:K</t>
    <phoneticPr fontId="3" type="noConversion"/>
  </si>
  <si>
    <t>M_006108</t>
    <phoneticPr fontId="3" type="noConversion"/>
  </si>
  <si>
    <t>SW</t>
    <phoneticPr fontId="3" type="noConversion"/>
  </si>
  <si>
    <t>T_006183</t>
    <phoneticPr fontId="3" type="noConversion"/>
  </si>
  <si>
    <t>M_006210-006211:M</t>
    <phoneticPr fontId="3" type="noConversion"/>
  </si>
  <si>
    <t>1) [23:00] MMA 관측 시도 하였으나 RA값이 변하지 않으며 관측이 안됨. KSP 관측</t>
    <phoneticPr fontId="3" type="noConversion"/>
  </si>
  <si>
    <t>3) [00:00-00:40] 망원경이상으로 TCS EIB MOTER 재시작후 해결, 재시작후 돔과 망원경 불일치로 Dome Shutter Control, TCS 재부팅</t>
    <phoneticPr fontId="3" type="noConversion"/>
  </si>
  <si>
    <t>TMT-MMA</t>
    <phoneticPr fontId="3" type="noConversion"/>
  </si>
  <si>
    <t>60s/32k 45s/34k 30s/30k</t>
    <phoneticPr fontId="3" type="noConversion"/>
  </si>
  <si>
    <t>60s/28k 45s/32k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</si>
</sst>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53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5" fillId="2" borderId="15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40" zoomScaleNormal="140" workbookViewId="0">
      <selection activeCell="K67" sqref="K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1">
        <v>45696</v>
      </c>
      <c r="D3" s="152"/>
      <c r="E3" s="1"/>
      <c r="F3" s="1"/>
      <c r="G3" s="1"/>
      <c r="H3" s="1"/>
      <c r="I3" s="1"/>
      <c r="J3" s="1"/>
      <c r="K3" s="33" t="s">
        <v>2</v>
      </c>
      <c r="L3" s="153">
        <f>(P31-(P32+P33))/P31*100</f>
        <v>92.495309568480295</v>
      </c>
      <c r="M3" s="153"/>
      <c r="N3" s="33" t="s">
        <v>3</v>
      </c>
      <c r="O3" s="153">
        <f>(P31-P33)/P31*100</f>
        <v>92.495309568480295</v>
      </c>
      <c r="P3" s="15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32">
        <v>0.79166666666666663</v>
      </c>
      <c r="D9" s="123">
        <v>1</v>
      </c>
      <c r="E9" s="123">
        <v>18.7</v>
      </c>
      <c r="F9" s="123">
        <v>38</v>
      </c>
      <c r="G9" s="122" t="s">
        <v>193</v>
      </c>
      <c r="H9" s="123">
        <v>2.4</v>
      </c>
      <c r="I9" s="122">
        <v>86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2">
        <v>0.92361111111111116</v>
      </c>
      <c r="D10" s="123">
        <v>1.3</v>
      </c>
      <c r="E10" s="123">
        <v>14.1</v>
      </c>
      <c r="F10" s="123">
        <v>44</v>
      </c>
      <c r="G10" s="122" t="s">
        <v>196</v>
      </c>
      <c r="H10" s="123">
        <v>3.9</v>
      </c>
      <c r="I10" s="133"/>
      <c r="J10" s="125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0">
        <v>0.1111111111111111</v>
      </c>
      <c r="D11" s="121">
        <v>1.6</v>
      </c>
      <c r="E11" s="121">
        <v>12.3</v>
      </c>
      <c r="F11" s="121">
        <v>69</v>
      </c>
      <c r="G11" s="122" t="s">
        <v>186</v>
      </c>
      <c r="H11" s="123">
        <v>2.5</v>
      </c>
      <c r="I11" s="124"/>
      <c r="J11" s="125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1.3</v>
      </c>
      <c r="E12" s="12">
        <f>AVERAGE(E9:E11)</f>
        <v>15.033333333333331</v>
      </c>
      <c r="F12" s="13">
        <f>AVERAGE(F9:F11)</f>
        <v>50.333333333333336</v>
      </c>
      <c r="G12" s="14"/>
      <c r="H12" s="15">
        <f>AVERAGE(H9:H11)</f>
        <v>2.9333333333333336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9" t="s">
        <v>176</v>
      </c>
      <c r="D16" s="130" t="s">
        <v>178</v>
      </c>
      <c r="E16" s="130" t="s">
        <v>182</v>
      </c>
      <c r="F16" s="130" t="s">
        <v>188</v>
      </c>
      <c r="G16" s="130" t="s">
        <v>187</v>
      </c>
      <c r="H16" s="130" t="s">
        <v>191</v>
      </c>
      <c r="I16" s="130" t="s">
        <v>201</v>
      </c>
      <c r="J16" s="130" t="s">
        <v>192</v>
      </c>
      <c r="K16" s="130"/>
      <c r="L16" s="130"/>
      <c r="M16" s="130"/>
      <c r="N16" s="130"/>
      <c r="O16" s="130"/>
      <c r="P16" s="130" t="s">
        <v>41</v>
      </c>
    </row>
    <row r="17" spans="1:16" s="76" customFormat="1" ht="14.1" customHeight="1" x14ac:dyDescent="0.25">
      <c r="A17" s="32"/>
      <c r="B17" s="22" t="s">
        <v>42</v>
      </c>
      <c r="C17" s="112">
        <v>0.7270833333333333</v>
      </c>
      <c r="D17" s="112">
        <v>0.7284722222222223</v>
      </c>
      <c r="E17" s="112">
        <v>0.7680555555555556</v>
      </c>
      <c r="F17" s="112">
        <v>0.7895833333333333</v>
      </c>
      <c r="G17" s="112">
        <v>0</v>
      </c>
      <c r="H17" s="112">
        <v>5.1388888888888894E-2</v>
      </c>
      <c r="I17" s="112">
        <v>0.11388888888888889</v>
      </c>
      <c r="J17" s="112">
        <v>0.1388888888888889</v>
      </c>
      <c r="K17" s="112"/>
      <c r="L17" s="112"/>
      <c r="M17" s="112"/>
      <c r="N17" s="112"/>
      <c r="O17" s="112"/>
      <c r="P17" s="112">
        <v>0.15277777777777776</v>
      </c>
    </row>
    <row r="18" spans="1:16" s="76" customFormat="1" ht="14.1" customHeight="1" x14ac:dyDescent="0.25">
      <c r="A18" s="32"/>
      <c r="B18" s="22" t="s">
        <v>43</v>
      </c>
      <c r="C18" s="130">
        <v>6040</v>
      </c>
      <c r="D18" s="130">
        <f>C18+1</f>
        <v>6041</v>
      </c>
      <c r="E18" s="130">
        <v>6048</v>
      </c>
      <c r="F18" s="130">
        <f>E19+1</f>
        <v>6063</v>
      </c>
      <c r="G18" s="130">
        <f>F19+1</f>
        <v>6183</v>
      </c>
      <c r="H18" s="130">
        <f>G19+1</f>
        <v>6195</v>
      </c>
      <c r="I18" s="130">
        <f>H19+1</f>
        <v>6223</v>
      </c>
      <c r="J18" s="130">
        <v>6234</v>
      </c>
      <c r="K18" s="130"/>
      <c r="L18" s="112"/>
      <c r="M18" s="112"/>
      <c r="N18" s="112"/>
      <c r="O18" s="112"/>
      <c r="P18" s="130">
        <f>MAX(C18:O19)+1</f>
        <v>6245</v>
      </c>
    </row>
    <row r="19" spans="1:16" s="76" customFormat="1" ht="14.1" customHeight="1" thickBot="1" x14ac:dyDescent="0.3">
      <c r="A19" s="32"/>
      <c r="B19" s="9" t="s">
        <v>44</v>
      </c>
      <c r="C19" s="81"/>
      <c r="D19" s="130">
        <f>D18+4</f>
        <v>6045</v>
      </c>
      <c r="E19" s="131">
        <v>6062</v>
      </c>
      <c r="F19" s="131">
        <v>6182</v>
      </c>
      <c r="G19" s="131">
        <v>6194</v>
      </c>
      <c r="H19" s="131">
        <v>6222</v>
      </c>
      <c r="I19" s="131">
        <v>6233</v>
      </c>
      <c r="J19" s="131">
        <v>6244</v>
      </c>
      <c r="K19" s="131"/>
      <c r="L19" s="139"/>
      <c r="M19" s="139"/>
      <c r="N19" s="131"/>
      <c r="O19" s="131"/>
      <c r="P19" s="94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0">IF(ISNUMBER(E18),E19-E18+1,"")</f>
        <v>15</v>
      </c>
      <c r="F20" s="87">
        <f t="shared" si="0"/>
        <v>120</v>
      </c>
      <c r="G20" s="87">
        <f t="shared" si="0"/>
        <v>12</v>
      </c>
      <c r="H20" s="87">
        <f t="shared" si="0"/>
        <v>28</v>
      </c>
      <c r="I20" s="87">
        <f t="shared" si="0"/>
        <v>11</v>
      </c>
      <c r="J20" s="87">
        <f t="shared" si="0"/>
        <v>11</v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46</v>
      </c>
      <c r="C22" s="22" t="s">
        <v>21</v>
      </c>
      <c r="D22" s="22" t="s">
        <v>23</v>
      </c>
      <c r="E22" s="22" t="s">
        <v>47</v>
      </c>
      <c r="F22" s="160" t="s">
        <v>48</v>
      </c>
      <c r="G22" s="160"/>
      <c r="H22" s="160"/>
      <c r="I22" s="160"/>
      <c r="J22" s="22" t="s">
        <v>21</v>
      </c>
      <c r="K22" s="22" t="s">
        <v>23</v>
      </c>
      <c r="L22" s="22" t="s">
        <v>47</v>
      </c>
      <c r="M22" s="160" t="s">
        <v>48</v>
      </c>
      <c r="N22" s="160"/>
      <c r="O22" s="160"/>
      <c r="P22" s="160"/>
    </row>
    <row r="23" spans="1:16" ht="13.5" customHeight="1" x14ac:dyDescent="0.25">
      <c r="B23" s="159"/>
      <c r="C23" s="126"/>
      <c r="D23" s="126"/>
      <c r="E23" s="109" t="s">
        <v>181</v>
      </c>
      <c r="F23" s="161" t="s">
        <v>179</v>
      </c>
      <c r="G23" s="161"/>
      <c r="H23" s="161"/>
      <c r="I23" s="161"/>
      <c r="J23" s="108">
        <v>6239</v>
      </c>
      <c r="K23" s="108">
        <f>J23+2</f>
        <v>6241</v>
      </c>
      <c r="L23" s="110" t="s">
        <v>50</v>
      </c>
      <c r="M23" s="158" t="s">
        <v>202</v>
      </c>
      <c r="N23" s="158"/>
      <c r="O23" s="158"/>
      <c r="P23" s="158"/>
    </row>
    <row r="24" spans="1:16" ht="13.5" customHeight="1" x14ac:dyDescent="0.25">
      <c r="B24" s="159"/>
      <c r="C24" s="127"/>
      <c r="D24" s="127"/>
      <c r="E24" s="110" t="s">
        <v>177</v>
      </c>
      <c r="F24" s="161" t="s">
        <v>179</v>
      </c>
      <c r="G24" s="161"/>
      <c r="H24" s="161"/>
      <c r="I24" s="161"/>
      <c r="J24" s="111"/>
      <c r="K24" s="111"/>
      <c r="L24" s="110" t="s">
        <v>51</v>
      </c>
      <c r="M24" s="158" t="s">
        <v>179</v>
      </c>
      <c r="N24" s="158"/>
      <c r="O24" s="158"/>
      <c r="P24" s="158"/>
    </row>
    <row r="25" spans="1:16" ht="13.5" customHeight="1" x14ac:dyDescent="0.25">
      <c r="B25" s="159"/>
      <c r="C25" s="127">
        <v>6046</v>
      </c>
      <c r="D25" s="127">
        <v>6047</v>
      </c>
      <c r="E25" s="110" t="s">
        <v>51</v>
      </c>
      <c r="F25" s="161" t="s">
        <v>190</v>
      </c>
      <c r="G25" s="161"/>
      <c r="H25" s="161"/>
      <c r="I25" s="161"/>
      <c r="J25" s="111">
        <f>K23+1</f>
        <v>6242</v>
      </c>
      <c r="K25" s="111">
        <f>J25+2</f>
        <v>6244</v>
      </c>
      <c r="L25" s="110" t="s">
        <v>180</v>
      </c>
      <c r="M25" s="158" t="s">
        <v>203</v>
      </c>
      <c r="N25" s="158"/>
      <c r="O25" s="158"/>
      <c r="P25" s="158"/>
    </row>
    <row r="26" spans="1:16" ht="13.5" customHeight="1" x14ac:dyDescent="0.25">
      <c r="B26" s="159"/>
      <c r="C26" s="127"/>
      <c r="D26" s="127"/>
      <c r="E26" s="110" t="s">
        <v>50</v>
      </c>
      <c r="F26" s="161" t="s">
        <v>179</v>
      </c>
      <c r="G26" s="161"/>
      <c r="H26" s="161"/>
      <c r="I26" s="161"/>
      <c r="J26" s="111"/>
      <c r="K26" s="111"/>
      <c r="L26" s="110" t="s">
        <v>49</v>
      </c>
      <c r="M26" s="158" t="s">
        <v>179</v>
      </c>
      <c r="N26" s="158"/>
      <c r="O26" s="158"/>
      <c r="P26" s="15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50" t="s">
        <v>52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2"/>
      <c r="D30" s="103">
        <v>0.25625000000000003</v>
      </c>
      <c r="E30" s="103">
        <v>6.25E-2</v>
      </c>
      <c r="F30" s="103"/>
      <c r="G30" s="103"/>
      <c r="H30" s="103"/>
      <c r="I30" s="103"/>
      <c r="J30" s="103"/>
      <c r="K30" s="104"/>
      <c r="L30" s="103"/>
      <c r="M30" s="103"/>
      <c r="N30" s="103"/>
      <c r="O30" s="103"/>
      <c r="P30" s="92">
        <f>SUM(C30:J30,L30:N30)</f>
        <v>0.31875000000000003</v>
      </c>
    </row>
    <row r="31" spans="1:16" ht="14.1" customHeight="1" x14ac:dyDescent="0.25">
      <c r="B31" s="23" t="s">
        <v>171</v>
      </c>
      <c r="C31" s="136"/>
      <c r="D31" s="119">
        <v>0.21041666666666667</v>
      </c>
      <c r="E31" s="137"/>
      <c r="F31" s="119">
        <v>0.1388888888888889</v>
      </c>
      <c r="G31" s="137"/>
      <c r="H31" s="137"/>
      <c r="I31" s="137"/>
      <c r="J31" s="137"/>
      <c r="K31" s="119">
        <v>2.0833333333333332E-2</v>
      </c>
      <c r="L31" s="137"/>
      <c r="M31" s="137"/>
      <c r="N31" s="137"/>
      <c r="O31" s="138"/>
      <c r="P31" s="92">
        <f>SUM(C31:N31)</f>
        <v>0.37013888888888885</v>
      </c>
    </row>
    <row r="32" spans="1:16" ht="14.1" customHeight="1" x14ac:dyDescent="0.25">
      <c r="B32" s="23" t="s">
        <v>67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92">
        <f>SUM(C32:N32)</f>
        <v>0</v>
      </c>
    </row>
    <row r="33" spans="2:16" ht="14.1" customHeight="1" thickBot="1" x14ac:dyDescent="0.3">
      <c r="B33" s="23" t="s">
        <v>68</v>
      </c>
      <c r="C33" s="134"/>
      <c r="D33" s="128"/>
      <c r="E33" s="128"/>
      <c r="F33" s="128">
        <v>2.7777777777777776E-2</v>
      </c>
      <c r="G33" s="128"/>
      <c r="H33" s="128"/>
      <c r="I33" s="128"/>
      <c r="J33" s="128"/>
      <c r="K33" s="128"/>
      <c r="L33" s="128"/>
      <c r="M33" s="128"/>
      <c r="N33" s="128"/>
      <c r="O33" s="135"/>
      <c r="P33" s="98">
        <f>SUM(C33:N33)</f>
        <v>2.7777777777777776E-2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0.21041666666666667</v>
      </c>
      <c r="E34" s="82">
        <f t="shared" si="1"/>
        <v>0</v>
      </c>
      <c r="F34" s="82">
        <f t="shared" si="1"/>
        <v>0.11111111111111112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2.0833333333333332E-2</v>
      </c>
      <c r="L34" s="82">
        <f t="shared" si="1"/>
        <v>0</v>
      </c>
      <c r="M34" s="82">
        <f t="shared" si="1"/>
        <v>0</v>
      </c>
      <c r="N34" s="82">
        <f t="shared" si="1"/>
        <v>0</v>
      </c>
      <c r="O34" s="96"/>
      <c r="P34" s="97">
        <f t="shared" si="1"/>
        <v>0.34236111111111106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9" t="s">
        <v>69</v>
      </c>
      <c r="C36" s="162" t="s">
        <v>189</v>
      </c>
      <c r="D36" s="162"/>
      <c r="E36" s="162" t="s">
        <v>194</v>
      </c>
      <c r="F36" s="162"/>
      <c r="G36" s="162" t="s">
        <v>195</v>
      </c>
      <c r="H36" s="162"/>
      <c r="I36" s="162" t="s">
        <v>197</v>
      </c>
      <c r="J36" s="162"/>
      <c r="K36" s="162" t="s">
        <v>198</v>
      </c>
      <c r="L36" s="162"/>
      <c r="M36" s="162"/>
      <c r="N36" s="162"/>
      <c r="O36" s="162"/>
      <c r="P36" s="162"/>
    </row>
    <row r="37" spans="2:16" ht="18" customHeight="1" x14ac:dyDescent="0.25">
      <c r="B37" s="180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80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80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80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1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70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199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72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168</v>
      </c>
      <c r="C53" s="199"/>
      <c r="D53" s="101">
        <v>0.98</v>
      </c>
      <c r="E53" s="101">
        <v>0.9</v>
      </c>
      <c r="F53" s="101">
        <v>1.42</v>
      </c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167</v>
      </c>
      <c r="C54" s="201"/>
      <c r="D54" s="201"/>
      <c r="E54" s="201"/>
      <c r="F54" s="101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71</v>
      </c>
      <c r="C56" s="18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3" t="s">
        <v>72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73</v>
      </c>
      <c r="O57" s="184"/>
      <c r="P57" s="187"/>
    </row>
    <row r="58" spans="2:16" ht="17.100000000000001" customHeight="1" x14ac:dyDescent="0.25">
      <c r="B58" s="188" t="s">
        <v>74</v>
      </c>
      <c r="C58" s="189"/>
      <c r="D58" s="190"/>
      <c r="E58" s="188" t="s">
        <v>75</v>
      </c>
      <c r="F58" s="189"/>
      <c r="G58" s="190"/>
      <c r="H58" s="189" t="s">
        <v>76</v>
      </c>
      <c r="I58" s="189"/>
      <c r="J58" s="189"/>
      <c r="K58" s="191" t="s">
        <v>77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78</v>
      </c>
      <c r="C59" s="209"/>
      <c r="D59" s="30" t="b">
        <v>1</v>
      </c>
      <c r="E59" s="208" t="s">
        <v>79</v>
      </c>
      <c r="F59" s="209"/>
      <c r="G59" s="30" t="b">
        <v>1</v>
      </c>
      <c r="H59" s="210" t="s">
        <v>80</v>
      </c>
      <c r="I59" s="209"/>
      <c r="J59" s="30" t="b">
        <v>1</v>
      </c>
      <c r="K59" s="210" t="s">
        <v>81</v>
      </c>
      <c r="L59" s="209"/>
      <c r="M59" s="30" t="b">
        <v>1</v>
      </c>
      <c r="N59" s="211" t="s">
        <v>82</v>
      </c>
      <c r="O59" s="209"/>
      <c r="P59" s="30" t="b">
        <v>1</v>
      </c>
    </row>
    <row r="60" spans="2:16" ht="20.100000000000001" customHeight="1" x14ac:dyDescent="0.25">
      <c r="B60" s="208" t="s">
        <v>83</v>
      </c>
      <c r="C60" s="209"/>
      <c r="D60" s="30" t="b">
        <v>1</v>
      </c>
      <c r="E60" s="208" t="s">
        <v>84</v>
      </c>
      <c r="F60" s="209"/>
      <c r="G60" s="30" t="b">
        <v>1</v>
      </c>
      <c r="H60" s="210" t="s">
        <v>85</v>
      </c>
      <c r="I60" s="209"/>
      <c r="J60" s="30" t="b">
        <v>1</v>
      </c>
      <c r="K60" s="210" t="s">
        <v>86</v>
      </c>
      <c r="L60" s="209"/>
      <c r="M60" s="30" t="b">
        <v>1</v>
      </c>
      <c r="N60" s="211" t="s">
        <v>87</v>
      </c>
      <c r="O60" s="209"/>
      <c r="P60" s="30" t="b">
        <v>1</v>
      </c>
    </row>
    <row r="61" spans="2:16" ht="20.100000000000001" customHeight="1" x14ac:dyDescent="0.25">
      <c r="B61" s="208" t="s">
        <v>88</v>
      </c>
      <c r="C61" s="209"/>
      <c r="D61" s="30" t="b">
        <v>1</v>
      </c>
      <c r="E61" s="208" t="s">
        <v>89</v>
      </c>
      <c r="F61" s="209"/>
      <c r="G61" s="30" t="b">
        <v>1</v>
      </c>
      <c r="H61" s="210" t="s">
        <v>90</v>
      </c>
      <c r="I61" s="209"/>
      <c r="J61" s="30" t="b">
        <v>1</v>
      </c>
      <c r="K61" s="210" t="s">
        <v>91</v>
      </c>
      <c r="L61" s="209"/>
      <c r="M61" s="30" t="b">
        <v>1</v>
      </c>
      <c r="N61" s="211" t="s">
        <v>92</v>
      </c>
      <c r="O61" s="209"/>
      <c r="P61" s="30" t="b">
        <v>1</v>
      </c>
    </row>
    <row r="62" spans="2:16" ht="20.100000000000001" customHeight="1" x14ac:dyDescent="0.25">
      <c r="B62" s="210" t="s">
        <v>90</v>
      </c>
      <c r="C62" s="209"/>
      <c r="D62" s="30" t="b">
        <v>1</v>
      </c>
      <c r="E62" s="208" t="s">
        <v>93</v>
      </c>
      <c r="F62" s="209"/>
      <c r="G62" s="30" t="b">
        <v>1</v>
      </c>
      <c r="H62" s="210" t="s">
        <v>94</v>
      </c>
      <c r="I62" s="209"/>
      <c r="J62" s="30" t="b">
        <v>0</v>
      </c>
      <c r="K62" s="210" t="s">
        <v>95</v>
      </c>
      <c r="L62" s="209"/>
      <c r="M62" s="30" t="b">
        <v>1</v>
      </c>
      <c r="N62" s="211" t="s">
        <v>85</v>
      </c>
      <c r="O62" s="209"/>
      <c r="P62" s="30" t="b">
        <v>1</v>
      </c>
    </row>
    <row r="63" spans="2:16" ht="20.100000000000001" customHeight="1" x14ac:dyDescent="0.25">
      <c r="B63" s="210" t="s">
        <v>96</v>
      </c>
      <c r="C63" s="209"/>
      <c r="D63" s="30" t="b">
        <v>1</v>
      </c>
      <c r="E63" s="208" t="s">
        <v>97</v>
      </c>
      <c r="F63" s="209"/>
      <c r="G63" s="30" t="b">
        <v>1</v>
      </c>
      <c r="H63" s="35"/>
      <c r="I63" s="36"/>
      <c r="J63" s="37"/>
      <c r="K63" s="210" t="s">
        <v>98</v>
      </c>
      <c r="L63" s="209"/>
      <c r="M63" s="30" t="b">
        <v>1</v>
      </c>
      <c r="N63" s="211" t="s">
        <v>166</v>
      </c>
      <c r="O63" s="209"/>
      <c r="P63" s="30" t="b">
        <v>1</v>
      </c>
    </row>
    <row r="64" spans="2:16" ht="20.100000000000001" customHeight="1" x14ac:dyDescent="0.25">
      <c r="B64" s="210" t="s">
        <v>99</v>
      </c>
      <c r="C64" s="209"/>
      <c r="D64" s="30" t="b">
        <v>0</v>
      </c>
      <c r="E64" s="208" t="s">
        <v>100</v>
      </c>
      <c r="F64" s="209"/>
      <c r="G64" s="30" t="b">
        <v>1</v>
      </c>
      <c r="H64" s="38"/>
      <c r="I64" s="39"/>
      <c r="J64" s="40"/>
      <c r="K64" s="218" t="s">
        <v>101</v>
      </c>
      <c r="L64" s="21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8" t="s">
        <v>164</v>
      </c>
      <c r="F65" s="20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2" t="s">
        <v>107</v>
      </c>
      <c r="C69" s="212"/>
      <c r="D69" s="48"/>
      <c r="E69" s="48"/>
      <c r="F69" s="214" t="s">
        <v>108</v>
      </c>
      <c r="G69" s="216" t="s">
        <v>109</v>
      </c>
      <c r="H69" s="48"/>
      <c r="I69" s="212" t="s">
        <v>110</v>
      </c>
      <c r="J69" s="21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3"/>
      <c r="C70" s="213"/>
      <c r="D70" s="52"/>
      <c r="E70" s="53"/>
      <c r="F70" s="215"/>
      <c r="G70" s="217"/>
      <c r="H70" s="54"/>
      <c r="I70" s="213"/>
      <c r="J70" s="21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-152.80000000000001</v>
      </c>
      <c r="D72" s="117">
        <v>-155.1</v>
      </c>
      <c r="E72" s="74" t="s">
        <v>120</v>
      </c>
      <c r="F72" s="88">
        <v>21.9</v>
      </c>
      <c r="G72" s="113">
        <v>17.899999999999999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-135.80000000000001</v>
      </c>
      <c r="D73" s="117">
        <v>-140.6</v>
      </c>
      <c r="E73" s="75" t="s">
        <v>124</v>
      </c>
      <c r="F73" s="89">
        <v>31.9</v>
      </c>
      <c r="G73" s="114">
        <v>39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-210.7</v>
      </c>
      <c r="D74" s="117">
        <v>-211.9</v>
      </c>
      <c r="E74" s="75" t="s">
        <v>129</v>
      </c>
      <c r="F74" s="93">
        <v>10</v>
      </c>
      <c r="G74" s="115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</v>
      </c>
      <c r="D75" s="117">
        <v>-113.3</v>
      </c>
      <c r="E75" s="75" t="s">
        <v>134</v>
      </c>
      <c r="F75" s="93">
        <v>50</v>
      </c>
      <c r="G75" s="115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26.5</v>
      </c>
      <c r="D76" s="117">
        <v>22.4</v>
      </c>
      <c r="E76" s="75" t="s">
        <v>139</v>
      </c>
      <c r="F76" s="93">
        <v>30</v>
      </c>
      <c r="G76" s="115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31.1</v>
      </c>
      <c r="D77" s="117">
        <v>26.4</v>
      </c>
      <c r="E77" s="75" t="s">
        <v>144</v>
      </c>
      <c r="F77" s="93">
        <v>150</v>
      </c>
      <c r="G77" s="115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22.5</v>
      </c>
      <c r="D78" s="117">
        <v>18.600000000000001</v>
      </c>
      <c r="E78" s="75" t="s">
        <v>149</v>
      </c>
      <c r="F78" s="90"/>
      <c r="G78" s="116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23.4</v>
      </c>
      <c r="D79" s="117">
        <v>19.399999999999999</v>
      </c>
      <c r="E79" s="74" t="s">
        <v>154</v>
      </c>
      <c r="F79" s="88">
        <v>22.6</v>
      </c>
      <c r="G79" s="113">
        <v>13.3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3.4199999999999998E-5</v>
      </c>
      <c r="D80" s="118">
        <v>3.3200000000000001E-5</v>
      </c>
      <c r="E80" s="75" t="s">
        <v>159</v>
      </c>
      <c r="F80" s="89">
        <v>32.1</v>
      </c>
      <c r="G80" s="114">
        <v>77.2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4" t="s">
        <v>163</v>
      </c>
      <c r="C84" s="154"/>
    </row>
    <row r="85" spans="2:16" ht="15" customHeight="1" x14ac:dyDescent="0.25">
      <c r="B85" s="155" t="s">
        <v>185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46" t="s">
        <v>184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46" t="s">
        <v>200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2025-02-09T17:36:41Z</dcterms:modified>
</cp:coreProperties>
</file>