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H19" i="1" l="1"/>
  <c r="I18" i="1" s="1"/>
  <c r="I19" i="1" s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<sst xmlns="http://schemas.openxmlformats.org/spreadsheetml/2006/main" count="219" uniqueCount="198">
  <si>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</si>
  <si>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</si>
  <si>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</si>
  <si>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</si>
  <si>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</si>
  <si>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</si>
  <si>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</si>
  <si>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</si>
  <si>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</si>
  <si>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</si>
  <si>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</si>
  <si>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</si>
  <si>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</si>
  <si>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</si>
  <si>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</si>
  <si>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</si>
  <si>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</si>
  <si>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</si>
  <si>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</si>
  <si>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</si>
  <si>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</si>
  <si>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</si>
  <si>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</si>
  <si>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</si>
  <si>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</si>
  <si>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</si>
  <si>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</si>
  <si>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</si>
  <si>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</si>
  <si>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</si>
  <si>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</si>
  <si>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</si>
  <si>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</si>
  <si>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</si>
  <si>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</si>
  <si>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</si>
  <si>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</si>
  <si>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</si>
  <si>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</si>
  <si>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</si>
  <si>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</si>
  <si>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</si>
  <si>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</si>
  <si>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</si>
  <si>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</si>
  <si>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</si>
  <si>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</si>
  <si>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</si>
  <si>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</si>
  <si>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</si>
  <si>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</si>
  <si>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</si>
  <si>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</si>
  <si>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</si>
  <si>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</si>
  <si>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</si>
  <si>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</si>
  <si>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</si>
  <si>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</si>
  <si>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</si>
  <si>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</si>
  <si>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</si>
  <si>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</si>
  <si>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</si>
  <si>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</si>
  <si>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</si>
  <si>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</si>
  <si>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</si>
  <si>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</si>
  <si>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</si>
  <si>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</si>
  <si>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</si>
  <si>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</si>
  <si>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</si>
  <si>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</si>
  <si>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</si>
  <si>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</si>
  <si>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</si>
  <si>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</si>
  <si>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</si>
  <si>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</si>
  <si>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</si>
  <si>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</si>
  <si>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</si>
  <si>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</si>
  <si>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</si>
  <si>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</si>
  <si>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</si>
  <si>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</si>
  <si>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</si>
  <si>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</si>
  <si>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</si>
  <si>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</si>
  <si>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</si>
  <si>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</si>
  <si>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</si>
  <si>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</si>
  <si>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</si>
  <si>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</si>
  <si>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</si>
  <si>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</si>
  <si>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</si>
  <si>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</si>
  <si>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</si>
  <si>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</si>
  <si>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</si>
  <si>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</si>
  <si>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</si>
  <si>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</si>
  <si>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</si>
  <si>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</si>
  <si>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</si>
  <si>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</si>
  <si>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</si>
  <si>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</si>
  <si>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</si>
  <si>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</si>
  <si>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</si>
  <si>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</si>
  <si>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</si>
  <si>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</si>
  <si>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</si>
  <si>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</si>
  <si>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</si>
  <si>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</si>
  <si>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</si>
  <si>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</si>
  <si>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</si>
  <si>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</si>
  <si>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</si>
  <si>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</si>
  <si>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</si>
  <si>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</si>
  <si>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</si>
  <si>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</si>
  <si>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</si>
  <si>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</si>
  <si>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</si>
  <si>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</si>
  <si>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</si>
  <si>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</si>
  <si>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</si>
  <si>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</si>
  <si>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</si>
  <si>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</si>
  <si>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</si>
  <si>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</si>
  <si>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</si>
  <si>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</si>
  <si>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</si>
  <si>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</si>
  <si>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</si>
  <si>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</si>
  <si>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</si>
  <si>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</si>
  <si>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</si>
  <si>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</si>
  <si>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</si>
  <si>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</si>
  <si>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</si>
  <si>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</si>
  <si>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</si>
  <si>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</si>
  <si>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</si>
  <si>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</si>
  <si>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</si>
  <si>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</si>
  <si>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</si>
  <si>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</si>
  <si>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</si>
  <si>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</si>
  <si>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</si>
  <si>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</si>
  <si>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</si>
  <si>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</si>
  <si>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</si>
  <si>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</si>
  <si>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</si>
  <si>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</si>
  <si>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</si>
  <si>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</si>
  <si>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</si>
  <si>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</si>
  <si>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</si>
  <si>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</si>
  <si>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</si>
  <si>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SW</t>
    <phoneticPr fontId="3" type="noConversion"/>
  </si>
  <si>
    <t>KSP</t>
    <phoneticPr fontId="3" type="noConversion"/>
  </si>
  <si>
    <t>W</t>
    <phoneticPr fontId="3" type="noConversion"/>
  </si>
  <si>
    <t xml:space="preserve">3) [00:00] Shutter와 TCS값이 수치상으로는 맞으나, 실제로는 방풍막이 완전 밑에 까지 내려오는 현상 발생, </t>
    <phoneticPr fontId="3" type="noConversion"/>
  </si>
  <si>
    <t xml:space="preserve"> [23:10] 이후</t>
    <phoneticPr fontId="3" type="noConversion"/>
  </si>
  <si>
    <t xml:space="preserve"> KAMP, B filter 제외한 타겟만 관측</t>
    <phoneticPr fontId="3" type="noConversion"/>
  </si>
  <si>
    <t>2) [22:00] 관측중, B필터가 들어가지 않아 확인하였으나 복구 못함. 우선 B필터 제외하고 관측(KSP) 재개</t>
    <phoneticPr fontId="3" type="noConversion"/>
  </si>
  <si>
    <t xml:space="preserve"> KSP, B filter 제외한 타겟만 관측</t>
    <phoneticPr fontId="3" type="noConversion"/>
  </si>
  <si>
    <t>M_005565-005566:M</t>
    <phoneticPr fontId="3" type="noConversion"/>
  </si>
  <si>
    <t>SW</t>
    <phoneticPr fontId="3" type="noConversion"/>
  </si>
  <si>
    <t xml:space="preserve">          셔터를 바닥에서 시작 87도까지 완전 오픈하고, AutoSync을 하였으나, 이또한 셔터가 TCS값에 Sync를 못하고 밑에까지 완전히 내려와 버려, </t>
    <phoneticPr fontId="3" type="noConversion"/>
  </si>
  <si>
    <t xml:space="preserve">          임시, 방풍막 제거후 돔셔터 완전 열고 관측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</si>
</sst>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3" sqref="G3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204">
        <v>45692</v>
      </c>
      <c r="D3" s="205"/>
      <c r="E3" s="1"/>
      <c r="F3" s="1"/>
      <c r="G3" s="1"/>
      <c r="H3" s="1"/>
      <c r="I3" s="1"/>
      <c r="J3" s="1"/>
      <c r="K3" s="35" t="s">
        <v>2</v>
      </c>
      <c r="L3" s="206">
        <f>(P31-(P32+P33))/P31*100</f>
        <v>81.096408317580355</v>
      </c>
      <c r="M3" s="206"/>
      <c r="N3" s="35" t="s">
        <v>3</v>
      </c>
      <c r="O3" s="206">
        <f>(P31-P33)/P31*100</f>
        <v>81.096408317580355</v>
      </c>
      <c r="P3" s="206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</v>
      </c>
      <c r="E9" s="127">
        <v>22</v>
      </c>
      <c r="F9" s="127">
        <v>23</v>
      </c>
      <c r="G9" s="124" t="s">
        <v>188</v>
      </c>
      <c r="H9" s="127">
        <v>2.4</v>
      </c>
      <c r="I9" s="124">
        <v>43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1.48</v>
      </c>
      <c r="E10" s="127">
        <v>16</v>
      </c>
      <c r="F10" s="127">
        <v>45</v>
      </c>
      <c r="G10" s="124" t="s">
        <v>186</v>
      </c>
      <c r="H10" s="127">
        <v>5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40">
        <v>0.1111111111111111</v>
      </c>
      <c r="D11" s="141">
        <v>1.345</v>
      </c>
      <c r="E11" s="141">
        <v>12</v>
      </c>
      <c r="F11" s="141">
        <v>60</v>
      </c>
      <c r="G11" s="142" t="s">
        <v>195</v>
      </c>
      <c r="H11" s="143">
        <v>0.7</v>
      </c>
      <c r="I11" s="144"/>
      <c r="J11" s="145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1.2750000000000001</v>
      </c>
      <c r="E12" s="12">
        <f>AVERAGE(E9:E11)</f>
        <v>16.666666666666668</v>
      </c>
      <c r="F12" s="13">
        <f>AVERAGE(F9:F11)</f>
        <v>42.666666666666664</v>
      </c>
      <c r="G12" s="14"/>
      <c r="H12" s="15">
        <f>AVERAGE(H9:H11)</f>
        <v>2.6999999999999997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187</v>
      </c>
      <c r="G16" s="121" t="s">
        <v>185</v>
      </c>
      <c r="H16" s="121" t="s">
        <v>182</v>
      </c>
      <c r="I16" s="121" t="s">
        <v>178</v>
      </c>
      <c r="J16" s="121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0.70833333333333337</v>
      </c>
      <c r="D17" s="120">
        <v>0.70972222222222225</v>
      </c>
      <c r="E17" s="132">
        <v>0.76527777777777783</v>
      </c>
      <c r="F17" s="132">
        <v>0.78888888888888886</v>
      </c>
      <c r="G17" s="132">
        <v>4.1666666666666664E-2</v>
      </c>
      <c r="H17" s="132">
        <v>0.11458333333333333</v>
      </c>
      <c r="I17" s="132">
        <v>0.13541666666666666</v>
      </c>
      <c r="J17" s="101"/>
      <c r="K17" s="101"/>
      <c r="L17" s="101"/>
      <c r="M17" s="101"/>
      <c r="N17" s="101"/>
      <c r="O17" s="101"/>
      <c r="P17" s="132">
        <v>0.1388888888888889</v>
      </c>
    </row>
    <row r="18" spans="2:16" ht="14.1" customHeight="1" x14ac:dyDescent="0.25">
      <c r="B18" s="24" t="s">
        <v>43</v>
      </c>
      <c r="C18" s="121">
        <v>5397</v>
      </c>
      <c r="D18" s="121">
        <f>C18+1</f>
        <v>5398</v>
      </c>
      <c r="E18" s="121">
        <f t="shared" ref="E18" si="0">D19+1</f>
        <v>5403</v>
      </c>
      <c r="F18" s="121">
        <f>E19+1</f>
        <v>5419</v>
      </c>
      <c r="G18" s="121">
        <f>F19+1</f>
        <v>5535</v>
      </c>
      <c r="H18" s="121">
        <f t="shared" ref="H18" si="1">G19+1</f>
        <v>5582</v>
      </c>
      <c r="I18" s="121">
        <f t="shared" ref="I18" si="2">H19+1</f>
        <v>5594</v>
      </c>
      <c r="J18" s="121"/>
      <c r="K18" s="100"/>
      <c r="L18" s="101"/>
      <c r="M18" s="101"/>
      <c r="N18" s="101"/>
      <c r="O18" s="101"/>
      <c r="P18" s="121">
        <f>MAX(C18:O19)+1</f>
        <v>5599</v>
      </c>
    </row>
    <row r="19" spans="2:16" ht="14.1" customHeight="1" thickBot="1" x14ac:dyDescent="0.3">
      <c r="B19" s="9" t="s">
        <v>44</v>
      </c>
      <c r="C19" s="83"/>
      <c r="D19" s="121">
        <v>5402</v>
      </c>
      <c r="E19" s="129">
        <v>5418</v>
      </c>
      <c r="F19" s="129">
        <v>5534</v>
      </c>
      <c r="G19" s="129">
        <v>5581</v>
      </c>
      <c r="H19" s="129">
        <f>H18+11</f>
        <v>5593</v>
      </c>
      <c r="I19" s="129">
        <f>I18+4</f>
        <v>5598</v>
      </c>
      <c r="J19" s="129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3">IF(ISNUMBER(E18),E19-E18+1,"")</f>
        <v>16</v>
      </c>
      <c r="F20" s="89">
        <f t="shared" si="3"/>
        <v>116</v>
      </c>
      <c r="G20" s="89">
        <f t="shared" si="3"/>
        <v>47</v>
      </c>
      <c r="H20" s="89">
        <f t="shared" si="3"/>
        <v>12</v>
      </c>
      <c r="I20" s="89">
        <f t="shared" si="3"/>
        <v>5</v>
      </c>
      <c r="J20" s="89" t="str">
        <f t="shared" si="3"/>
        <v/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12" t="s">
        <v>46</v>
      </c>
      <c r="C22" s="24" t="s">
        <v>21</v>
      </c>
      <c r="D22" s="24" t="s">
        <v>23</v>
      </c>
      <c r="E22" s="24" t="s">
        <v>47</v>
      </c>
      <c r="F22" s="213" t="s">
        <v>48</v>
      </c>
      <c r="G22" s="213"/>
      <c r="H22" s="213"/>
      <c r="I22" s="213"/>
      <c r="J22" s="24" t="s">
        <v>21</v>
      </c>
      <c r="K22" s="24" t="s">
        <v>23</v>
      </c>
      <c r="L22" s="24" t="s">
        <v>47</v>
      </c>
      <c r="M22" s="213" t="s">
        <v>48</v>
      </c>
      <c r="N22" s="213"/>
      <c r="O22" s="213"/>
      <c r="P22" s="213"/>
    </row>
    <row r="23" spans="2:16" ht="13.5" customHeight="1" x14ac:dyDescent="0.25">
      <c r="B23" s="212"/>
      <c r="C23" s="146"/>
      <c r="D23" s="146"/>
      <c r="E23" s="123" t="s">
        <v>181</v>
      </c>
      <c r="F23" s="214" t="s">
        <v>179</v>
      </c>
      <c r="G23" s="214"/>
      <c r="H23" s="214"/>
      <c r="I23" s="214"/>
      <c r="J23" s="122"/>
      <c r="K23" s="122"/>
      <c r="L23" s="124" t="s">
        <v>50</v>
      </c>
      <c r="M23" s="211" t="s">
        <v>179</v>
      </c>
      <c r="N23" s="211"/>
      <c r="O23" s="211"/>
      <c r="P23" s="211"/>
    </row>
    <row r="24" spans="2:16" ht="13.5" customHeight="1" x14ac:dyDescent="0.25">
      <c r="B24" s="212"/>
      <c r="C24" s="147"/>
      <c r="D24" s="147"/>
      <c r="E24" s="124" t="s">
        <v>177</v>
      </c>
      <c r="F24" s="214" t="s">
        <v>179</v>
      </c>
      <c r="G24" s="214"/>
      <c r="H24" s="214"/>
      <c r="I24" s="214"/>
      <c r="J24" s="125"/>
      <c r="K24" s="125"/>
      <c r="L24" s="124" t="s">
        <v>51</v>
      </c>
      <c r="M24" s="211" t="s">
        <v>179</v>
      </c>
      <c r="N24" s="211"/>
      <c r="O24" s="211"/>
      <c r="P24" s="211"/>
    </row>
    <row r="25" spans="2:16" ht="13.5" customHeight="1" x14ac:dyDescent="0.25">
      <c r="B25" s="212"/>
      <c r="C25" s="147"/>
      <c r="D25" s="147"/>
      <c r="E25" s="124" t="s">
        <v>51</v>
      </c>
      <c r="F25" s="214" t="s">
        <v>179</v>
      </c>
      <c r="G25" s="214"/>
      <c r="H25" s="214"/>
      <c r="I25" s="214"/>
      <c r="J25" s="125"/>
      <c r="K25" s="125"/>
      <c r="L25" s="124" t="s">
        <v>180</v>
      </c>
      <c r="M25" s="211" t="s">
        <v>179</v>
      </c>
      <c r="N25" s="211"/>
      <c r="O25" s="211"/>
      <c r="P25" s="211"/>
    </row>
    <row r="26" spans="2:16" ht="13.5" customHeight="1" x14ac:dyDescent="0.25">
      <c r="B26" s="212"/>
      <c r="C26" s="147"/>
      <c r="D26" s="147"/>
      <c r="E26" s="124" t="s">
        <v>50</v>
      </c>
      <c r="F26" s="214" t="s">
        <v>179</v>
      </c>
      <c r="G26" s="214"/>
      <c r="H26" s="214"/>
      <c r="I26" s="214"/>
      <c r="J26" s="125"/>
      <c r="K26" s="125"/>
      <c r="L26" s="124" t="s">
        <v>49</v>
      </c>
      <c r="M26" s="211" t="s">
        <v>179</v>
      </c>
      <c r="N26" s="211"/>
      <c r="O26" s="211"/>
      <c r="P26" s="21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203" t="s">
        <v>52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0.24930555555555556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/>
      <c r="O30" s="112"/>
      <c r="P30" s="94">
        <f>SUM(C30:J30,L30:N30)</f>
        <v>0.31180555555555556</v>
      </c>
    </row>
    <row r="31" spans="2:16" ht="14.1" customHeight="1" x14ac:dyDescent="0.25">
      <c r="B31" s="25" t="s">
        <v>171</v>
      </c>
      <c r="C31" s="117"/>
      <c r="D31" s="139">
        <v>0.25277777777777777</v>
      </c>
      <c r="E31" s="139">
        <v>7.2916666666666671E-2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0.36736111111111114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225">
        <v>6.9444444444444434E-2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6.9444444444444434E-2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0.18333333333333335</v>
      </c>
      <c r="E34" s="84">
        <f t="shared" si="4"/>
        <v>7.2916666666666671E-2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0.29791666666666672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9" t="s">
        <v>69</v>
      </c>
      <c r="C36" s="198" t="s">
        <v>194</v>
      </c>
      <c r="D36" s="198"/>
      <c r="E36" s="202"/>
      <c r="F36" s="202"/>
      <c r="G36" s="202"/>
      <c r="H36" s="202"/>
      <c r="I36" s="198"/>
      <c r="J36" s="198"/>
      <c r="K36" s="198"/>
      <c r="L36" s="198"/>
      <c r="M36" s="198"/>
      <c r="N36" s="198"/>
      <c r="O36" s="198"/>
      <c r="P36" s="198"/>
    </row>
    <row r="37" spans="2:16" ht="18" customHeight="1" x14ac:dyDescent="0.25">
      <c r="B37" s="200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</row>
    <row r="38" spans="2:16" ht="18" customHeight="1" x14ac:dyDescent="0.25">
      <c r="B38" s="200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</row>
    <row r="39" spans="2:16" ht="18" customHeight="1" x14ac:dyDescent="0.25">
      <c r="B39" s="200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</row>
    <row r="40" spans="2:16" ht="18" customHeight="1" x14ac:dyDescent="0.25">
      <c r="B40" s="200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2:16" ht="18" customHeight="1" x14ac:dyDescent="0.25">
      <c r="B41" s="201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70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92" t="s">
        <v>190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</row>
    <row r="45" spans="2:16" ht="14.1" customHeight="1" x14ac:dyDescent="0.25">
      <c r="B45" s="226" t="s">
        <v>193</v>
      </c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8"/>
    </row>
    <row r="46" spans="2:16" ht="14.1" customHeight="1" x14ac:dyDescent="0.25">
      <c r="B46" s="229" t="s">
        <v>191</v>
      </c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8"/>
    </row>
    <row r="47" spans="2:16" ht="14.1" customHeight="1" x14ac:dyDescent="0.25">
      <c r="B47" s="197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76"/>
      <c r="C52" s="177"/>
      <c r="D52" s="174"/>
      <c r="E52" s="174"/>
      <c r="F52" s="174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168</v>
      </c>
      <c r="C53" s="180"/>
      <c r="D53" s="105"/>
      <c r="E53" s="105"/>
      <c r="F53" s="105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167</v>
      </c>
      <c r="C54" s="182"/>
      <c r="D54" s="182"/>
      <c r="E54" s="182"/>
      <c r="F54" s="105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0" t="s">
        <v>71</v>
      </c>
      <c r="C56" s="16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61" t="s">
        <v>72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73</v>
      </c>
      <c r="O57" s="162"/>
      <c r="P57" s="165"/>
    </row>
    <row r="58" spans="2:16" ht="17.100000000000001" customHeight="1" x14ac:dyDescent="0.25">
      <c r="B58" s="166" t="s">
        <v>74</v>
      </c>
      <c r="C58" s="167"/>
      <c r="D58" s="168"/>
      <c r="E58" s="166" t="s">
        <v>75</v>
      </c>
      <c r="F58" s="167"/>
      <c r="G58" s="168"/>
      <c r="H58" s="167" t="s">
        <v>76</v>
      </c>
      <c r="I58" s="167"/>
      <c r="J58" s="167"/>
      <c r="K58" s="169" t="s">
        <v>77</v>
      </c>
      <c r="L58" s="167"/>
      <c r="M58" s="170"/>
      <c r="N58" s="171"/>
      <c r="O58" s="167"/>
      <c r="P58" s="172"/>
    </row>
    <row r="59" spans="2:16" ht="20.100000000000001" customHeight="1" x14ac:dyDescent="0.25">
      <c r="B59" s="148" t="s">
        <v>78</v>
      </c>
      <c r="C59" s="149"/>
      <c r="D59" s="32" t="b">
        <v>1</v>
      </c>
      <c r="E59" s="148" t="s">
        <v>79</v>
      </c>
      <c r="F59" s="149"/>
      <c r="G59" s="32" t="b">
        <v>1</v>
      </c>
      <c r="H59" s="156" t="s">
        <v>80</v>
      </c>
      <c r="I59" s="149"/>
      <c r="J59" s="32" t="b">
        <v>1</v>
      </c>
      <c r="K59" s="156" t="s">
        <v>81</v>
      </c>
      <c r="L59" s="149"/>
      <c r="M59" s="32" t="b">
        <v>1</v>
      </c>
      <c r="N59" s="157" t="s">
        <v>82</v>
      </c>
      <c r="O59" s="149"/>
      <c r="P59" s="32" t="b">
        <v>1</v>
      </c>
    </row>
    <row r="60" spans="2:16" ht="20.100000000000001" customHeight="1" x14ac:dyDescent="0.25">
      <c r="B60" s="148" t="s">
        <v>83</v>
      </c>
      <c r="C60" s="149"/>
      <c r="D60" s="32" t="b">
        <v>1</v>
      </c>
      <c r="E60" s="148" t="s">
        <v>84</v>
      </c>
      <c r="F60" s="149"/>
      <c r="G60" s="32" t="b">
        <v>1</v>
      </c>
      <c r="H60" s="156" t="s">
        <v>85</v>
      </c>
      <c r="I60" s="149"/>
      <c r="J60" s="32" t="b">
        <v>1</v>
      </c>
      <c r="K60" s="156" t="s">
        <v>86</v>
      </c>
      <c r="L60" s="149"/>
      <c r="M60" s="32" t="b">
        <v>1</v>
      </c>
      <c r="N60" s="157" t="s">
        <v>87</v>
      </c>
      <c r="O60" s="149"/>
      <c r="P60" s="32" t="b">
        <v>1</v>
      </c>
    </row>
    <row r="61" spans="2:16" ht="20.100000000000001" customHeight="1" x14ac:dyDescent="0.25">
      <c r="B61" s="148" t="s">
        <v>88</v>
      </c>
      <c r="C61" s="149"/>
      <c r="D61" s="32" t="b">
        <v>1</v>
      </c>
      <c r="E61" s="148" t="s">
        <v>89</v>
      </c>
      <c r="F61" s="149"/>
      <c r="G61" s="32" t="b">
        <v>1</v>
      </c>
      <c r="H61" s="156" t="s">
        <v>90</v>
      </c>
      <c r="I61" s="149"/>
      <c r="J61" s="32" t="b">
        <v>1</v>
      </c>
      <c r="K61" s="156" t="s">
        <v>91</v>
      </c>
      <c r="L61" s="149"/>
      <c r="M61" s="32" t="b">
        <v>1</v>
      </c>
      <c r="N61" s="157" t="s">
        <v>92</v>
      </c>
      <c r="O61" s="149"/>
      <c r="P61" s="32" t="b">
        <v>1</v>
      </c>
    </row>
    <row r="62" spans="2:16" ht="20.100000000000001" customHeight="1" x14ac:dyDescent="0.25">
      <c r="B62" s="156" t="s">
        <v>90</v>
      </c>
      <c r="C62" s="149"/>
      <c r="D62" s="32" t="b">
        <v>1</v>
      </c>
      <c r="E62" s="148" t="s">
        <v>93</v>
      </c>
      <c r="F62" s="149"/>
      <c r="G62" s="32" t="b">
        <v>1</v>
      </c>
      <c r="H62" s="156" t="s">
        <v>94</v>
      </c>
      <c r="I62" s="149"/>
      <c r="J62" s="32" t="b">
        <v>0</v>
      </c>
      <c r="K62" s="156" t="s">
        <v>95</v>
      </c>
      <c r="L62" s="149"/>
      <c r="M62" s="32" t="b">
        <v>1</v>
      </c>
      <c r="N62" s="157" t="s">
        <v>85</v>
      </c>
      <c r="O62" s="149"/>
      <c r="P62" s="32" t="b">
        <v>1</v>
      </c>
    </row>
    <row r="63" spans="2:16" ht="20.100000000000001" customHeight="1" x14ac:dyDescent="0.25">
      <c r="B63" s="156" t="s">
        <v>96</v>
      </c>
      <c r="C63" s="149"/>
      <c r="D63" s="32" t="b">
        <v>1</v>
      </c>
      <c r="E63" s="148" t="s">
        <v>97</v>
      </c>
      <c r="F63" s="149"/>
      <c r="G63" s="32" t="b">
        <v>1</v>
      </c>
      <c r="H63" s="37"/>
      <c r="I63" s="38"/>
      <c r="J63" s="39"/>
      <c r="K63" s="156" t="s">
        <v>98</v>
      </c>
      <c r="L63" s="149"/>
      <c r="M63" s="32" t="b">
        <v>1</v>
      </c>
      <c r="N63" s="157" t="s">
        <v>166</v>
      </c>
      <c r="O63" s="149"/>
      <c r="P63" s="32" t="b">
        <v>1</v>
      </c>
    </row>
    <row r="64" spans="2:16" ht="20.100000000000001" customHeight="1" x14ac:dyDescent="0.25">
      <c r="B64" s="156" t="s">
        <v>99</v>
      </c>
      <c r="C64" s="149"/>
      <c r="D64" s="32" t="b">
        <v>0</v>
      </c>
      <c r="E64" s="148" t="s">
        <v>100</v>
      </c>
      <c r="F64" s="149"/>
      <c r="G64" s="32" t="b">
        <v>1</v>
      </c>
      <c r="H64" s="40"/>
      <c r="I64" s="41"/>
      <c r="J64" s="42"/>
      <c r="K64" s="158" t="s">
        <v>101</v>
      </c>
      <c r="L64" s="159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8" t="s">
        <v>164</v>
      </c>
      <c r="F65" s="149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50" t="s">
        <v>107</v>
      </c>
      <c r="C69" s="150"/>
      <c r="D69" s="50"/>
      <c r="E69" s="50"/>
      <c r="F69" s="152" t="s">
        <v>108</v>
      </c>
      <c r="G69" s="154" t="s">
        <v>109</v>
      </c>
      <c r="H69" s="50"/>
      <c r="I69" s="150" t="s">
        <v>110</v>
      </c>
      <c r="J69" s="150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51"/>
      <c r="C70" s="151"/>
      <c r="D70" s="54"/>
      <c r="E70" s="55"/>
      <c r="F70" s="153"/>
      <c r="G70" s="155"/>
      <c r="H70" s="56"/>
      <c r="I70" s="151"/>
      <c r="J70" s="151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-152.36199999999999</v>
      </c>
      <c r="D72" s="137">
        <v>-154.59399999999999</v>
      </c>
      <c r="E72" s="76" t="s">
        <v>120</v>
      </c>
      <c r="F72" s="90">
        <v>22</v>
      </c>
      <c r="G72" s="133">
        <v>19</v>
      </c>
      <c r="H72" s="85"/>
      <c r="I72" s="65" t="s">
        <v>121</v>
      </c>
      <c r="J72" s="33">
        <v>0</v>
      </c>
      <c r="K72" s="66" t="s">
        <v>175</v>
      </c>
      <c r="L72" s="33">
        <v>2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-135.50800000000001</v>
      </c>
      <c r="D73" s="137">
        <v>-139.941</v>
      </c>
      <c r="E73" s="77" t="s">
        <v>124</v>
      </c>
      <c r="F73" s="91">
        <v>17</v>
      </c>
      <c r="G73" s="134">
        <v>37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-210.63499999999999</v>
      </c>
      <c r="D74" s="137">
        <v>-211.63800000000001</v>
      </c>
      <c r="E74" s="77" t="s">
        <v>129</v>
      </c>
      <c r="F74" s="95">
        <v>10</v>
      </c>
      <c r="G74" s="135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-111.48699999999999</v>
      </c>
      <c r="D75" s="137">
        <v>-113.114</v>
      </c>
      <c r="E75" s="77" t="s">
        <v>134</v>
      </c>
      <c r="F75" s="95">
        <v>50</v>
      </c>
      <c r="G75" s="135">
        <v>50</v>
      </c>
      <c r="H75" s="86"/>
      <c r="I75" s="65" t="s">
        <v>135</v>
      </c>
      <c r="J75" s="33">
        <v>2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27.152000000000001</v>
      </c>
      <c r="D76" s="137">
        <v>23.46</v>
      </c>
      <c r="E76" s="77" t="s">
        <v>139</v>
      </c>
      <c r="F76" s="95">
        <v>40</v>
      </c>
      <c r="G76" s="135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31.77</v>
      </c>
      <c r="D77" s="137">
        <v>27.422999999999998</v>
      </c>
      <c r="E77" s="77" t="s">
        <v>144</v>
      </c>
      <c r="F77" s="95">
        <v>160</v>
      </c>
      <c r="G77" s="135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23.020600000000002</v>
      </c>
      <c r="D78" s="137">
        <v>19.699000000000002</v>
      </c>
      <c r="E78" s="77" t="s">
        <v>149</v>
      </c>
      <c r="F78" s="92"/>
      <c r="G78" s="136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24.012</v>
      </c>
      <c r="D79" s="137">
        <v>20.510999999999999</v>
      </c>
      <c r="E79" s="76" t="s">
        <v>154</v>
      </c>
      <c r="F79" s="90">
        <v>25</v>
      </c>
      <c r="G79" s="133">
        <v>15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3.3300000000000003E-5</v>
      </c>
      <c r="D80" s="138">
        <v>3.3099999999999998E-5</v>
      </c>
      <c r="E80" s="77" t="s">
        <v>159</v>
      </c>
      <c r="F80" s="91">
        <v>12</v>
      </c>
      <c r="G80" s="134">
        <v>59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7" t="s">
        <v>163</v>
      </c>
      <c r="C84" s="207"/>
    </row>
    <row r="85" spans="2:16" ht="15" customHeight="1" x14ac:dyDescent="0.25">
      <c r="B85" s="208" t="s">
        <v>183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</row>
    <row r="86" spans="2:16" ht="15" customHeight="1" x14ac:dyDescent="0.25">
      <c r="B86" s="222" t="s">
        <v>192</v>
      </c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4"/>
    </row>
    <row r="87" spans="2:16" ht="15" customHeight="1" x14ac:dyDescent="0.25">
      <c r="B87" s="222" t="s">
        <v>189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2" t="s">
        <v>196</v>
      </c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1" t="s">
        <v>197</v>
      </c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7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2025-02-05T03:30:12Z</dcterms:modified>
</cp:coreProperties>
</file>