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D25" i="1" l="1"/>
  <c r="C23" i="1"/>
  <c r="D23" i="1" s="1"/>
  <c r="C25" i="1" s="1"/>
  <c r="G18" i="1" l="1"/>
  <c r="H18" i="1"/>
  <c r="I18" i="1"/>
  <c r="I19" i="1" s="1"/>
  <c r="J18" i="1" l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<sst xmlns="http://schemas.openxmlformats.org/spreadsheetml/2006/main" count="214" uniqueCount="195">
  <si>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</si>
  <si>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</si>
  <si>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</si>
  <si>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</si>
  <si>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</si>
  <si>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</si>
  <si>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</si>
  <si>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</si>
  <si>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</si>
  <si>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</si>
  <si>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</si>
  <si>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</si>
  <si>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</si>
  <si>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</si>
  <si>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</si>
  <si>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</si>
  <si>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</si>
  <si>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</si>
  <si>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</si>
  <si>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</si>
  <si>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</si>
  <si>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</si>
  <si>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</si>
  <si>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</si>
  <si>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</si>
  <si>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</si>
  <si>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</si>
  <si>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</si>
  <si>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</si>
  <si>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</si>
  <si>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</si>
  <si>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</si>
  <si>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</si>
  <si>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</si>
  <si>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</si>
  <si>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</si>
  <si>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</si>
  <si>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</si>
  <si>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</si>
  <si>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</si>
  <si>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</si>
  <si>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</si>
  <si>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</si>
  <si>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</si>
  <si>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</si>
  <si>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</si>
  <si>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</si>
  <si>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</si>
  <si>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</si>
  <si>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</si>
  <si>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</si>
  <si>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</si>
  <si>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</si>
  <si>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</si>
  <si>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</si>
  <si>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</si>
  <si>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</si>
  <si>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</si>
  <si>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</si>
  <si>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</si>
  <si>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</si>
  <si>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</si>
  <si>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</si>
  <si>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</si>
  <si>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</si>
  <si>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</si>
  <si>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</si>
  <si>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</si>
  <si>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</si>
  <si>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</si>
  <si>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</si>
  <si>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</si>
  <si>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</si>
  <si>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</si>
  <si>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</si>
  <si>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</si>
  <si>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</si>
  <si>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</si>
  <si>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</si>
  <si>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</si>
  <si>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</si>
  <si>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</si>
  <si>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</si>
  <si>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</si>
  <si>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</si>
  <si>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</si>
  <si>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</si>
  <si>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</si>
  <si>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</si>
  <si>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</si>
  <si>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</si>
  <si>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</si>
  <si>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</si>
  <si>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</si>
  <si>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</si>
  <si>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</si>
  <si>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</si>
  <si>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</si>
  <si>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</si>
  <si>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</si>
  <si>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</si>
  <si>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</si>
  <si>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</si>
  <si>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</si>
  <si>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</si>
  <si>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</si>
  <si>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</si>
  <si>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</si>
  <si>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</si>
  <si>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</si>
  <si>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</si>
  <si>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</si>
  <si>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</si>
  <si>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</si>
  <si>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</si>
  <si>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</si>
  <si>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</si>
  <si>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</si>
  <si>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</si>
  <si>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</si>
  <si>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</si>
  <si>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</si>
  <si>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</si>
  <si>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</si>
  <si>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</si>
  <si>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</si>
  <si>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</si>
  <si>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</si>
  <si>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</si>
  <si>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</si>
  <si>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</si>
  <si>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</si>
  <si>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</si>
  <si>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</si>
  <si>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</si>
  <si>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</si>
  <si>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</si>
  <si>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</si>
  <si>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</si>
  <si>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</si>
  <si>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</si>
  <si>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</si>
  <si>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</si>
  <si>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</si>
  <si>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</si>
  <si>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</si>
  <si>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</si>
  <si>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</si>
  <si>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</si>
  <si>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</si>
  <si>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</si>
  <si>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</si>
  <si>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</si>
  <si>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</si>
  <si>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</si>
  <si>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</si>
  <si>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</si>
  <si>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</si>
  <si>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</si>
  <si>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</si>
  <si>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</si>
  <si>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</si>
  <si>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</si>
  <si>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</si>
  <si>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</si>
  <si>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</si>
  <si>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</si>
  <si>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</si>
  <si>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</si>
  <si>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</si>
  <si>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</si>
  <si>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</si>
  <si>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</si>
  <si>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</si>
  <si>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</si>
  <si>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</si>
  <si>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</si>
  <si>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</si>
  <si>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</si>
  <si>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</si>
  <si>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</si>
  <si>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</si>
  <si>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</si>
  <si>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</si>
  <si>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</si>
  <si>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KAMP</t>
    <phoneticPr fontId="3" type="noConversion"/>
  </si>
  <si>
    <t>SW</t>
    <phoneticPr fontId="3" type="noConversion"/>
  </si>
  <si>
    <t>KSP</t>
    <phoneticPr fontId="3" type="noConversion"/>
  </si>
  <si>
    <t>DIR-KSP</t>
    <phoneticPr fontId="3" type="noConversion"/>
  </si>
  <si>
    <t>SW</t>
    <phoneticPr fontId="3" type="noConversion"/>
  </si>
  <si>
    <t>21.8/68</t>
    <phoneticPr fontId="3" type="noConversion"/>
  </si>
  <si>
    <t xml:space="preserve"> 20s/36k 22s/27k 31s/26k 45s/25k</t>
    <phoneticPr fontId="3" type="noConversion"/>
  </si>
  <si>
    <t>25s/31k 29s/28k 36s/23k 49s/23k 60s/20k</t>
    <phoneticPr fontId="3" type="noConversion"/>
  </si>
  <si>
    <t>M_004485-004486:M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</si>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</sst>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6" sqref="H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3" t="s">
        <v>0</v>
      </c>
      <c r="C2" s="1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4">
        <v>45688</v>
      </c>
      <c r="D3" s="155"/>
      <c r="E3" s="1"/>
      <c r="F3" s="1"/>
      <c r="G3" s="1"/>
      <c r="H3" s="1"/>
      <c r="I3" s="1"/>
      <c r="J3" s="1"/>
      <c r="K3" s="35" t="s">
        <v>2</v>
      </c>
      <c r="L3" s="156">
        <f>(P31-(P32+P33))/P31*100</f>
        <v>100</v>
      </c>
      <c r="M3" s="156"/>
      <c r="N3" s="35" t="s">
        <v>3</v>
      </c>
      <c r="O3" s="156">
        <f>(P31-P33)/P31*100</f>
        <v>100</v>
      </c>
      <c r="P3" s="156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3" t="s">
        <v>6</v>
      </c>
      <c r="C7" s="15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1.3</v>
      </c>
      <c r="E9" s="127">
        <v>15</v>
      </c>
      <c r="F9" s="127">
        <v>53</v>
      </c>
      <c r="G9" s="124" t="s">
        <v>186</v>
      </c>
      <c r="H9" s="127">
        <v>3.3</v>
      </c>
      <c r="I9" s="124">
        <v>8.1999999999999993</v>
      </c>
      <c r="J9" s="12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1.4</v>
      </c>
      <c r="E10" s="127">
        <v>13</v>
      </c>
      <c r="F10" s="127">
        <v>52</v>
      </c>
      <c r="G10" s="124" t="s">
        <v>189</v>
      </c>
      <c r="H10" s="127">
        <v>2.2000000000000002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4">
        <v>0.11805555555555557</v>
      </c>
      <c r="D11" s="135">
        <v>2.38</v>
      </c>
      <c r="E11" s="135">
        <v>10</v>
      </c>
      <c r="F11" s="135">
        <v>80</v>
      </c>
      <c r="G11" s="136" t="s">
        <v>194</v>
      </c>
      <c r="H11" s="137">
        <v>3.5</v>
      </c>
      <c r="I11" s="138"/>
      <c r="J11" s="139">
        <f>IF(L11, 1, 0) + IF(M11, 2, 0) + IF(N11, 4, 0) + IF(O11, 8, 0) + IF(P11, 16, 0)</f>
        <v>4</v>
      </c>
      <c r="K11" s="81" t="b">
        <v>0</v>
      </c>
      <c r="L11" s="81" t="b">
        <v>0</v>
      </c>
      <c r="M11" s="81" t="b">
        <v>0</v>
      </c>
      <c r="N11" s="81" t="b">
        <v>1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23.326388888888889</v>
      </c>
      <c r="D12" s="12">
        <f>AVERAGE(D9:D11)</f>
        <v>1.6933333333333334</v>
      </c>
      <c r="E12" s="12">
        <f>AVERAGE(E9:E11)</f>
        <v>12.666666666666666</v>
      </c>
      <c r="F12" s="13">
        <f>AVERAGE(F9:F11)</f>
        <v>61.666666666666664</v>
      </c>
      <c r="G12" s="14"/>
      <c r="H12" s="15">
        <f>AVERAGE(H9:H11)</f>
        <v>3</v>
      </c>
      <c r="I12" s="16"/>
      <c r="J12" s="17">
        <f>AVERAGE(J9:J11)</f>
        <v>1.3333333333333333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3" t="s">
        <v>25</v>
      </c>
      <c r="C14" s="15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187</v>
      </c>
      <c r="G16" s="121" t="s">
        <v>188</v>
      </c>
      <c r="H16" s="121" t="s">
        <v>185</v>
      </c>
      <c r="I16" s="121" t="s">
        <v>182</v>
      </c>
      <c r="J16" s="121" t="s">
        <v>178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0.70972222222222225</v>
      </c>
      <c r="D17" s="120">
        <v>0.71250000000000002</v>
      </c>
      <c r="E17" s="133">
        <v>0.76736111111111116</v>
      </c>
      <c r="F17" s="133">
        <v>0.79027777777777775</v>
      </c>
      <c r="G17" s="133">
        <v>0.8833333333333333</v>
      </c>
      <c r="H17" s="133">
        <v>4.4444444444444446E-2</v>
      </c>
      <c r="I17" s="133">
        <v>0.10972222222222222</v>
      </c>
      <c r="J17" s="133">
        <v>0.12916666666666668</v>
      </c>
      <c r="K17" s="101"/>
      <c r="L17" s="101"/>
      <c r="M17" s="101"/>
      <c r="N17" s="101"/>
      <c r="O17" s="101"/>
      <c r="P17" s="133">
        <v>0.13402777777777777</v>
      </c>
    </row>
    <row r="18" spans="2:16" ht="14.1" customHeight="1" x14ac:dyDescent="0.25">
      <c r="B18" s="24" t="s">
        <v>43</v>
      </c>
      <c r="C18" s="121">
        <v>4339</v>
      </c>
      <c r="D18" s="121">
        <f>C18+1</f>
        <v>4340</v>
      </c>
      <c r="E18" s="121">
        <f t="shared" ref="E18" si="0">D19+1</f>
        <v>4354</v>
      </c>
      <c r="F18" s="121">
        <f>E19+1</f>
        <v>4370</v>
      </c>
      <c r="G18" s="121">
        <f>F19+1</f>
        <v>4429</v>
      </c>
      <c r="H18" s="121">
        <f>G19+1</f>
        <v>4530</v>
      </c>
      <c r="I18" s="121">
        <f t="shared" ref="I18" si="1">H19+1</f>
        <v>4571</v>
      </c>
      <c r="J18" s="121">
        <f t="shared" ref="J18" si="2">I19+1</f>
        <v>4583</v>
      </c>
      <c r="K18" s="100"/>
      <c r="L18" s="101"/>
      <c r="M18" s="101"/>
      <c r="N18" s="101"/>
      <c r="O18" s="101"/>
      <c r="P18" s="121">
        <f>MAX(C18:O19)+1</f>
        <v>4588</v>
      </c>
    </row>
    <row r="19" spans="2:16" ht="14.1" customHeight="1" thickBot="1" x14ac:dyDescent="0.3">
      <c r="B19" s="9" t="s">
        <v>44</v>
      </c>
      <c r="C19" s="83"/>
      <c r="D19" s="121">
        <v>4353</v>
      </c>
      <c r="E19" s="129">
        <v>4369</v>
      </c>
      <c r="F19" s="129">
        <v>4428</v>
      </c>
      <c r="G19" s="129">
        <v>4529</v>
      </c>
      <c r="H19" s="129">
        <v>4570</v>
      </c>
      <c r="I19" s="129">
        <f>I18+11</f>
        <v>4582</v>
      </c>
      <c r="J19" s="129">
        <f>J18+4</f>
        <v>4587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14</v>
      </c>
      <c r="E20" s="89">
        <f t="shared" ref="E20:O20" si="3">IF(ISNUMBER(E18),E19-E18+1,"")</f>
        <v>16</v>
      </c>
      <c r="F20" s="89">
        <f t="shared" si="3"/>
        <v>59</v>
      </c>
      <c r="G20" s="89">
        <f t="shared" si="3"/>
        <v>101</v>
      </c>
      <c r="H20" s="89">
        <f t="shared" si="3"/>
        <v>41</v>
      </c>
      <c r="I20" s="89">
        <f t="shared" si="3"/>
        <v>12</v>
      </c>
      <c r="J20" s="89">
        <f t="shared" si="3"/>
        <v>5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2" t="s">
        <v>46</v>
      </c>
      <c r="C22" s="24" t="s">
        <v>21</v>
      </c>
      <c r="D22" s="24" t="s">
        <v>23</v>
      </c>
      <c r="E22" s="24" t="s">
        <v>47</v>
      </c>
      <c r="F22" s="163" t="s">
        <v>48</v>
      </c>
      <c r="G22" s="163"/>
      <c r="H22" s="163"/>
      <c r="I22" s="163"/>
      <c r="J22" s="24" t="s">
        <v>21</v>
      </c>
      <c r="K22" s="24" t="s">
        <v>23</v>
      </c>
      <c r="L22" s="24" t="s">
        <v>47</v>
      </c>
      <c r="M22" s="163" t="s">
        <v>48</v>
      </c>
      <c r="N22" s="163"/>
      <c r="O22" s="163"/>
      <c r="P22" s="163"/>
    </row>
    <row r="23" spans="2:16" ht="13.5" customHeight="1" x14ac:dyDescent="0.25">
      <c r="B23" s="162"/>
      <c r="C23" s="122">
        <f>D18+5</f>
        <v>4345</v>
      </c>
      <c r="D23" s="122">
        <f>C23+3</f>
        <v>4348</v>
      </c>
      <c r="E23" s="123" t="s">
        <v>181</v>
      </c>
      <c r="F23" s="161" t="s">
        <v>191</v>
      </c>
      <c r="G23" s="161"/>
      <c r="H23" s="161"/>
      <c r="I23" s="161"/>
      <c r="J23" s="122"/>
      <c r="K23" s="122"/>
      <c r="L23" s="124" t="s">
        <v>50</v>
      </c>
      <c r="M23" s="161" t="s">
        <v>179</v>
      </c>
      <c r="N23" s="161"/>
      <c r="O23" s="161"/>
      <c r="P23" s="161"/>
    </row>
    <row r="24" spans="2:16" ht="13.5" customHeight="1" x14ac:dyDescent="0.25">
      <c r="B24" s="162"/>
      <c r="C24" s="125"/>
      <c r="D24" s="125"/>
      <c r="E24" s="124" t="s">
        <v>177</v>
      </c>
      <c r="F24" s="161" t="s">
        <v>179</v>
      </c>
      <c r="G24" s="161"/>
      <c r="H24" s="161"/>
      <c r="I24" s="161"/>
      <c r="J24" s="125"/>
      <c r="K24" s="125"/>
      <c r="L24" s="124" t="s">
        <v>51</v>
      </c>
      <c r="M24" s="161" t="s">
        <v>179</v>
      </c>
      <c r="N24" s="161"/>
      <c r="O24" s="161"/>
      <c r="P24" s="161"/>
    </row>
    <row r="25" spans="2:16" ht="13.5" customHeight="1" x14ac:dyDescent="0.25">
      <c r="B25" s="162"/>
      <c r="C25" s="125">
        <f>D23+1</f>
        <v>4349</v>
      </c>
      <c r="D25" s="125">
        <f>C25+4</f>
        <v>4353</v>
      </c>
      <c r="E25" s="124" t="s">
        <v>51</v>
      </c>
      <c r="F25" s="161" t="s">
        <v>192</v>
      </c>
      <c r="G25" s="161"/>
      <c r="H25" s="161"/>
      <c r="I25" s="161"/>
      <c r="J25" s="125"/>
      <c r="K25" s="125"/>
      <c r="L25" s="124" t="s">
        <v>180</v>
      </c>
      <c r="M25" s="161" t="s">
        <v>179</v>
      </c>
      <c r="N25" s="161"/>
      <c r="O25" s="161"/>
      <c r="P25" s="161"/>
    </row>
    <row r="26" spans="2:16" ht="13.5" customHeight="1" x14ac:dyDescent="0.25">
      <c r="B26" s="162"/>
      <c r="C26" s="125"/>
      <c r="D26" s="125"/>
      <c r="E26" s="124" t="s">
        <v>50</v>
      </c>
      <c r="F26" s="161" t="s">
        <v>179</v>
      </c>
      <c r="G26" s="161"/>
      <c r="H26" s="161"/>
      <c r="I26" s="161"/>
      <c r="J26" s="125"/>
      <c r="K26" s="125"/>
      <c r="L26" s="124" t="s">
        <v>49</v>
      </c>
      <c r="M26" s="161" t="s">
        <v>179</v>
      </c>
      <c r="N26" s="161"/>
      <c r="O26" s="161"/>
      <c r="P26" s="16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3" t="s">
        <v>52</v>
      </c>
      <c r="C28" s="153"/>
      <c r="D28" s="1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>
        <v>0.15972222222222224</v>
      </c>
      <c r="O30" s="112"/>
      <c r="P30" s="94">
        <f>SUM(C30:J30,L30:N30)</f>
        <v>0.30555555555555558</v>
      </c>
    </row>
    <row r="31" spans="2:16" ht="14.1" customHeight="1" x14ac:dyDescent="0.25">
      <c r="B31" s="25" t="s">
        <v>171</v>
      </c>
      <c r="C31" s="117"/>
      <c r="D31" s="132">
        <v>0.25416666666666665</v>
      </c>
      <c r="E31" s="132">
        <v>6.5277777777777782E-2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0.3611111111111111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0.25416666666666665</v>
      </c>
      <c r="E34" s="84">
        <f t="shared" si="4"/>
        <v>6.5277777777777782E-2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0.3611111111111111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9" t="s">
        <v>69</v>
      </c>
      <c r="C36" s="164" t="s">
        <v>193</v>
      </c>
      <c r="D36" s="164"/>
      <c r="E36" s="165"/>
      <c r="F36" s="165"/>
      <c r="G36" s="165"/>
      <c r="H36" s="165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80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80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80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80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81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70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5"/>
      <c r="C52" s="196"/>
      <c r="D52" s="176"/>
      <c r="E52" s="176"/>
      <c r="F52" s="176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168</v>
      </c>
      <c r="C53" s="199"/>
      <c r="D53" s="105"/>
      <c r="E53" s="105"/>
      <c r="F53" s="105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167</v>
      </c>
      <c r="C54" s="201"/>
      <c r="D54" s="201"/>
      <c r="E54" s="201"/>
      <c r="F54" s="105"/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71</v>
      </c>
      <c r="C56" s="182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3" t="s">
        <v>72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73</v>
      </c>
      <c r="O57" s="184"/>
      <c r="P57" s="187"/>
    </row>
    <row r="58" spans="2:16" ht="17.100000000000001" customHeight="1" x14ac:dyDescent="0.25">
      <c r="B58" s="188" t="s">
        <v>74</v>
      </c>
      <c r="C58" s="189"/>
      <c r="D58" s="190"/>
      <c r="E58" s="188" t="s">
        <v>75</v>
      </c>
      <c r="F58" s="189"/>
      <c r="G58" s="190"/>
      <c r="H58" s="189" t="s">
        <v>76</v>
      </c>
      <c r="I58" s="189"/>
      <c r="J58" s="189"/>
      <c r="K58" s="191" t="s">
        <v>77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78</v>
      </c>
      <c r="C59" s="209"/>
      <c r="D59" s="32" t="b">
        <v>1</v>
      </c>
      <c r="E59" s="208" t="s">
        <v>79</v>
      </c>
      <c r="F59" s="209"/>
      <c r="G59" s="32" t="b">
        <v>1</v>
      </c>
      <c r="H59" s="210" t="s">
        <v>80</v>
      </c>
      <c r="I59" s="209"/>
      <c r="J59" s="32" t="b">
        <v>1</v>
      </c>
      <c r="K59" s="210" t="s">
        <v>81</v>
      </c>
      <c r="L59" s="209"/>
      <c r="M59" s="32" t="b">
        <v>1</v>
      </c>
      <c r="N59" s="211" t="s">
        <v>82</v>
      </c>
      <c r="O59" s="209"/>
      <c r="P59" s="32" t="b">
        <v>1</v>
      </c>
    </row>
    <row r="60" spans="2:16" ht="20.100000000000001" customHeight="1" x14ac:dyDescent="0.25">
      <c r="B60" s="208" t="s">
        <v>83</v>
      </c>
      <c r="C60" s="209"/>
      <c r="D60" s="32" t="b">
        <v>1</v>
      </c>
      <c r="E60" s="208" t="s">
        <v>84</v>
      </c>
      <c r="F60" s="209"/>
      <c r="G60" s="32" t="b">
        <v>1</v>
      </c>
      <c r="H60" s="210" t="s">
        <v>85</v>
      </c>
      <c r="I60" s="209"/>
      <c r="J60" s="32" t="b">
        <v>1</v>
      </c>
      <c r="K60" s="210" t="s">
        <v>86</v>
      </c>
      <c r="L60" s="209"/>
      <c r="M60" s="32" t="b">
        <v>1</v>
      </c>
      <c r="N60" s="211" t="s">
        <v>87</v>
      </c>
      <c r="O60" s="209"/>
      <c r="P60" s="32" t="b">
        <v>1</v>
      </c>
    </row>
    <row r="61" spans="2:16" ht="20.100000000000001" customHeight="1" x14ac:dyDescent="0.25">
      <c r="B61" s="208" t="s">
        <v>88</v>
      </c>
      <c r="C61" s="209"/>
      <c r="D61" s="32" t="b">
        <v>1</v>
      </c>
      <c r="E61" s="208" t="s">
        <v>89</v>
      </c>
      <c r="F61" s="209"/>
      <c r="G61" s="32" t="b">
        <v>1</v>
      </c>
      <c r="H61" s="210" t="s">
        <v>90</v>
      </c>
      <c r="I61" s="209"/>
      <c r="J61" s="32" t="b">
        <v>1</v>
      </c>
      <c r="K61" s="210" t="s">
        <v>91</v>
      </c>
      <c r="L61" s="209"/>
      <c r="M61" s="32" t="b">
        <v>1</v>
      </c>
      <c r="N61" s="211" t="s">
        <v>92</v>
      </c>
      <c r="O61" s="209"/>
      <c r="P61" s="32" t="b">
        <v>1</v>
      </c>
    </row>
    <row r="62" spans="2:16" ht="20.100000000000001" customHeight="1" x14ac:dyDescent="0.25">
      <c r="B62" s="210" t="s">
        <v>90</v>
      </c>
      <c r="C62" s="209"/>
      <c r="D62" s="32" t="b">
        <v>1</v>
      </c>
      <c r="E62" s="208" t="s">
        <v>93</v>
      </c>
      <c r="F62" s="209"/>
      <c r="G62" s="32" t="b">
        <v>1</v>
      </c>
      <c r="H62" s="210" t="s">
        <v>94</v>
      </c>
      <c r="I62" s="209"/>
      <c r="J62" s="32" t="b">
        <v>0</v>
      </c>
      <c r="K62" s="210" t="s">
        <v>95</v>
      </c>
      <c r="L62" s="209"/>
      <c r="M62" s="32" t="b">
        <v>1</v>
      </c>
      <c r="N62" s="211" t="s">
        <v>85</v>
      </c>
      <c r="O62" s="209"/>
      <c r="P62" s="32" t="b">
        <v>1</v>
      </c>
    </row>
    <row r="63" spans="2:16" ht="20.100000000000001" customHeight="1" x14ac:dyDescent="0.25">
      <c r="B63" s="210" t="s">
        <v>96</v>
      </c>
      <c r="C63" s="209"/>
      <c r="D63" s="32" t="b">
        <v>1</v>
      </c>
      <c r="E63" s="208" t="s">
        <v>97</v>
      </c>
      <c r="F63" s="209"/>
      <c r="G63" s="32" t="b">
        <v>1</v>
      </c>
      <c r="H63" s="37"/>
      <c r="I63" s="38"/>
      <c r="J63" s="39"/>
      <c r="K63" s="210" t="s">
        <v>98</v>
      </c>
      <c r="L63" s="209"/>
      <c r="M63" s="32" t="b">
        <v>1</v>
      </c>
      <c r="N63" s="211" t="s">
        <v>166</v>
      </c>
      <c r="O63" s="209"/>
      <c r="P63" s="32" t="b">
        <v>1</v>
      </c>
    </row>
    <row r="64" spans="2:16" ht="20.100000000000001" customHeight="1" x14ac:dyDescent="0.25">
      <c r="B64" s="210" t="s">
        <v>99</v>
      </c>
      <c r="C64" s="209"/>
      <c r="D64" s="32" t="b">
        <v>0</v>
      </c>
      <c r="E64" s="208" t="s">
        <v>100</v>
      </c>
      <c r="F64" s="209"/>
      <c r="G64" s="32" t="b">
        <v>1</v>
      </c>
      <c r="H64" s="40"/>
      <c r="I64" s="41"/>
      <c r="J64" s="42"/>
      <c r="K64" s="218" t="s">
        <v>101</v>
      </c>
      <c r="L64" s="219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8" t="s">
        <v>164</v>
      </c>
      <c r="F65" s="209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2" t="s">
        <v>107</v>
      </c>
      <c r="C69" s="212"/>
      <c r="D69" s="50"/>
      <c r="E69" s="50"/>
      <c r="F69" s="214" t="s">
        <v>108</v>
      </c>
      <c r="G69" s="216" t="s">
        <v>109</v>
      </c>
      <c r="H69" s="50"/>
      <c r="I69" s="212" t="s">
        <v>110</v>
      </c>
      <c r="J69" s="212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3"/>
      <c r="C70" s="213"/>
      <c r="D70" s="54"/>
      <c r="E70" s="55"/>
      <c r="F70" s="215"/>
      <c r="G70" s="217"/>
      <c r="H70" s="56"/>
      <c r="I70" s="213"/>
      <c r="J70" s="213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-153.46700000000001</v>
      </c>
      <c r="D72" s="224">
        <v>-155.142</v>
      </c>
      <c r="E72" s="76" t="s">
        <v>120</v>
      </c>
      <c r="F72" s="90">
        <v>20</v>
      </c>
      <c r="G72" s="220">
        <v>17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-136.78</v>
      </c>
      <c r="D73" s="224">
        <v>-140.715</v>
      </c>
      <c r="E73" s="77" t="s">
        <v>124</v>
      </c>
      <c r="F73" s="91">
        <v>31</v>
      </c>
      <c r="G73" s="221">
        <v>37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-209.93299999999999</v>
      </c>
      <c r="D74" s="224">
        <v>-212.04499999999999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-112.039</v>
      </c>
      <c r="D75" s="224">
        <v>-113.32599999999999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25.027999999999999</v>
      </c>
      <c r="D76" s="224">
        <v>22.238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29.550999999999998</v>
      </c>
      <c r="D77" s="224">
        <v>26.364000000000001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21.006</v>
      </c>
      <c r="D78" s="224">
        <v>18.391999999999999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 t="s">
        <v>190</v>
      </c>
      <c r="D79" s="224">
        <v>19.196000000000002</v>
      </c>
      <c r="E79" s="76" t="s">
        <v>154</v>
      </c>
      <c r="F79" s="90">
        <v>20</v>
      </c>
      <c r="G79" s="220">
        <v>13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3.2299999999999999E-5</v>
      </c>
      <c r="D80" s="225">
        <v>3.26E-5</v>
      </c>
      <c r="E80" s="77" t="s">
        <v>159</v>
      </c>
      <c r="F80" s="91">
        <v>32</v>
      </c>
      <c r="G80" s="221">
        <v>79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7" t="s">
        <v>163</v>
      </c>
      <c r="C84" s="157"/>
    </row>
    <row r="85" spans="2:16" ht="15" customHeight="1" x14ac:dyDescent="0.25">
      <c r="B85" s="158" t="s">
        <v>183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25"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2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2025-02-01T03:17:45Z</dcterms:modified>
</cp:coreProperties>
</file>