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H19" i="1"/>
  <c r="H18" i="1" l="1"/>
  <c r="G18" i="1" l="1"/>
  <c r="F18" i="1" l="1"/>
  <c r="D18" i="1" l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<sst xmlns="http://schemas.openxmlformats.org/spreadsheetml/2006/main" count="213" uniqueCount="192">
  <si>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</si>
  <si>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</si>
  <si>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</si>
  <si>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</si>
  <si>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</si>
  <si>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</si>
  <si>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</si>
  <si>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</si>
  <si>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</si>
  <si>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</si>
  <si>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</si>
  <si>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</si>
  <si>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</si>
  <si>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</si>
  <si>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</si>
  <si>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</si>
  <si>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</si>
  <si>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</si>
  <si>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</si>
  <si>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</si>
  <si>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</si>
  <si>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</si>
  <si>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</si>
  <si>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</si>
  <si>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</si>
  <si>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</si>
  <si>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</si>
  <si>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</si>
  <si>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</si>
  <si>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</si>
  <si>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</si>
  <si>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</si>
  <si>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</si>
  <si>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</si>
  <si>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</si>
  <si>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</si>
  <si>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</si>
  <si>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</si>
  <si>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</si>
  <si>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</si>
  <si>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</si>
  <si>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</si>
  <si>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</si>
  <si>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</si>
  <si>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</si>
  <si>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</si>
  <si>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</si>
  <si>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</si>
  <si>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</si>
  <si>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</si>
  <si>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</si>
  <si>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</si>
  <si>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</si>
  <si>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</si>
  <si>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</si>
  <si>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</si>
  <si>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</si>
  <si>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</si>
  <si>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</si>
  <si>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</si>
  <si>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</si>
  <si>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</si>
  <si>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</si>
  <si>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</si>
  <si>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</si>
  <si>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</si>
  <si>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</si>
  <si>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</si>
  <si>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</si>
  <si>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</si>
  <si>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</si>
  <si>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</si>
  <si>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</si>
  <si>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</si>
  <si>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</si>
  <si>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</si>
  <si>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</si>
  <si>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</si>
  <si>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</si>
  <si>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</si>
  <si>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</si>
  <si>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</si>
  <si>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</si>
  <si>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</si>
  <si>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</si>
  <si>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</si>
  <si>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</si>
  <si>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</si>
  <si>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</si>
  <si>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</si>
  <si>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</si>
  <si>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</si>
  <si>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</si>
  <si>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</si>
  <si>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</si>
  <si>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</si>
  <si>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</si>
  <si>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</si>
  <si>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</si>
  <si>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</si>
  <si>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</si>
  <si>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</si>
  <si>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</si>
  <si>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</si>
  <si>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</si>
  <si>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</si>
  <si>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</si>
  <si>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</si>
  <si>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</si>
  <si>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</si>
  <si>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</si>
  <si>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</si>
  <si>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</si>
  <si>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</si>
  <si>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</si>
  <si>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</si>
  <si>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</si>
  <si>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</si>
  <si>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</si>
  <si>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</si>
  <si>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</si>
  <si>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</si>
  <si>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</si>
  <si>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</si>
  <si>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</si>
  <si>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</si>
  <si>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</si>
  <si>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</si>
  <si>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</si>
  <si>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</si>
  <si>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</si>
  <si>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</si>
  <si>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</si>
  <si>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</si>
  <si>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</si>
  <si>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</si>
  <si>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</si>
  <si>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</si>
  <si>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</si>
  <si>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</si>
  <si>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</si>
  <si>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</si>
  <si>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</si>
  <si>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</si>
  <si>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</si>
  <si>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</si>
  <si>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</si>
  <si>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</si>
  <si>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</si>
  <si>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</si>
  <si>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</si>
  <si>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</si>
  <si>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</si>
  <si>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</si>
  <si>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</si>
  <si>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</si>
  <si>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</si>
  <si>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</si>
  <si>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</si>
  <si>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</si>
  <si>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</si>
  <si>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</si>
  <si>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</si>
  <si>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</si>
  <si>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</si>
  <si>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</si>
  <si>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</si>
  <si>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</si>
  <si>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</si>
  <si>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</si>
  <si>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</si>
  <si>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</si>
  <si>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</si>
  <si>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</si>
  <si>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</si>
  <si>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</si>
  <si>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</si>
  <si>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</si>
  <si>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</si>
  <si>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</si>
  <si>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</si>
  <si>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</si>
  <si>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</si>
  <si>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KSP</t>
    <phoneticPr fontId="3" type="noConversion"/>
  </si>
  <si>
    <t xml:space="preserve">1) 방풍막 연결 </t>
    <phoneticPr fontId="3" type="noConversion"/>
  </si>
  <si>
    <t>E</t>
    <phoneticPr fontId="3" type="noConversion"/>
  </si>
  <si>
    <t>김부진</t>
    <phoneticPr fontId="3" type="noConversion"/>
  </si>
  <si>
    <t>MMA</t>
    <phoneticPr fontId="3" type="noConversion"/>
  </si>
  <si>
    <t>SE</t>
    <phoneticPr fontId="3" type="noConversion"/>
  </si>
  <si>
    <t>M_003465-003466:T</t>
    <phoneticPr fontId="3" type="noConversion"/>
  </si>
  <si>
    <t>ALL</t>
    <phoneticPr fontId="3" type="noConversion"/>
  </si>
  <si>
    <t xml:space="preserve"> [23:10]구름으로 관측중단후 대기중, 돔플랫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</si>
</sst>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I72" sqref="I72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48">
        <v>45683</v>
      </c>
      <c r="D3" s="149"/>
      <c r="E3" s="1"/>
      <c r="F3" s="1"/>
      <c r="G3" s="1"/>
      <c r="H3" s="1"/>
      <c r="I3" s="1"/>
      <c r="J3" s="1"/>
      <c r="K3" s="35" t="s">
        <v>2</v>
      </c>
      <c r="L3" s="150">
        <f>(P31-(P32+P33))/P31*100</f>
        <v>58.333333333333336</v>
      </c>
      <c r="M3" s="150"/>
      <c r="N3" s="35" t="s">
        <v>3</v>
      </c>
      <c r="O3" s="150">
        <f>(P31-P33)/P31*100</f>
        <v>100</v>
      </c>
      <c r="P3" s="150"/>
    </row>
    <row r="4" spans="2:16" ht="14.25" customHeight="1" x14ac:dyDescent="0.25">
      <c r="B4" s="23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1.88</v>
      </c>
      <c r="E9" s="127">
        <v>19</v>
      </c>
      <c r="F9" s="127">
        <v>59</v>
      </c>
      <c r="G9" s="124" t="s">
        <v>188</v>
      </c>
      <c r="H9" s="127">
        <v>7</v>
      </c>
      <c r="I9" s="124">
        <v>11.7</v>
      </c>
      <c r="J9" s="12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2.4</v>
      </c>
      <c r="E10" s="127">
        <v>16</v>
      </c>
      <c r="F10" s="127">
        <v>79</v>
      </c>
      <c r="G10" s="124" t="s">
        <v>185</v>
      </c>
      <c r="H10" s="127">
        <v>2.5</v>
      </c>
      <c r="I10" s="130"/>
      <c r="J10" s="128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14">
        <v>4.1666666666666664E-2</v>
      </c>
      <c r="D11" s="215"/>
      <c r="E11" s="215">
        <v>14</v>
      </c>
      <c r="F11" s="215">
        <v>86</v>
      </c>
      <c r="G11" s="216" t="s">
        <v>185</v>
      </c>
      <c r="H11" s="217">
        <v>3.5</v>
      </c>
      <c r="I11" s="218"/>
      <c r="J11" s="219">
        <f>IF(L11, 1, 0) + IF(M11, 2, 0) + IF(N11, 4, 0) + IF(O11, 8, 0) + IF(P11, 16, 0)</f>
        <v>12</v>
      </c>
      <c r="K11" s="81" t="b">
        <v>0</v>
      </c>
      <c r="L11" s="81" t="b">
        <v>0</v>
      </c>
      <c r="M11" s="81" t="b">
        <v>0</v>
      </c>
      <c r="N11" s="81" t="b">
        <v>1</v>
      </c>
      <c r="O11" s="81" t="b">
        <v>1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23.25</v>
      </c>
      <c r="D12" s="12">
        <f>AVERAGE(D9:D11)</f>
        <v>2.1399999999999997</v>
      </c>
      <c r="E12" s="12">
        <f>AVERAGE(E9:E11)</f>
        <v>16.333333333333332</v>
      </c>
      <c r="F12" s="13">
        <f>AVERAGE(F9:F11)</f>
        <v>74.666666666666671</v>
      </c>
      <c r="G12" s="14"/>
      <c r="H12" s="15">
        <f>AVERAGE(H9:H11)</f>
        <v>4.333333333333333</v>
      </c>
      <c r="I12" s="16"/>
      <c r="J12" s="17">
        <f>AVERAGE(J9:J11)</f>
        <v>5.666666666666667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183</v>
      </c>
      <c r="G16" s="121" t="s">
        <v>187</v>
      </c>
      <c r="H16" s="121" t="s">
        <v>190</v>
      </c>
      <c r="I16" s="121" t="s">
        <v>178</v>
      </c>
      <c r="J16" s="121"/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0.68194444444444446</v>
      </c>
      <c r="D17" s="120">
        <v>0.68402777777777779</v>
      </c>
      <c r="E17" s="120">
        <v>0.77083333333333337</v>
      </c>
      <c r="F17" s="133">
        <v>0.79583333333333339</v>
      </c>
      <c r="G17" s="133">
        <v>0.88888888888888884</v>
      </c>
      <c r="H17" s="133">
        <v>0.97222222222222221</v>
      </c>
      <c r="I17" s="133">
        <v>4.1666666666666664E-2</v>
      </c>
      <c r="J17" s="101"/>
      <c r="K17" s="101"/>
      <c r="L17" s="101"/>
      <c r="M17" s="101"/>
      <c r="N17" s="101"/>
      <c r="O17" s="101"/>
      <c r="P17" s="133">
        <v>4.5833333333333337E-2</v>
      </c>
    </row>
    <row r="18" spans="2:16" ht="14.1" customHeight="1" x14ac:dyDescent="0.25">
      <c r="B18" s="24" t="s">
        <v>43</v>
      </c>
      <c r="C18" s="121">
        <v>3456</v>
      </c>
      <c r="D18" s="121">
        <f>C18+1</f>
        <v>3457</v>
      </c>
      <c r="E18" s="121">
        <f t="shared" ref="E18" si="0">D19+1</f>
        <v>3462</v>
      </c>
      <c r="F18" s="121">
        <f>E19+1</f>
        <v>3478</v>
      </c>
      <c r="G18" s="121">
        <f>F19+1</f>
        <v>3539</v>
      </c>
      <c r="H18" s="121">
        <f>G19+1</f>
        <v>3574</v>
      </c>
      <c r="I18" s="121">
        <f t="shared" ref="I18:J18" si="1">H19+1</f>
        <v>3638</v>
      </c>
      <c r="J18" s="121"/>
      <c r="K18" s="100"/>
      <c r="L18" s="101"/>
      <c r="M18" s="101"/>
      <c r="N18" s="101"/>
      <c r="O18" s="101"/>
      <c r="P18" s="121">
        <f>MAX(C18:O19)+1</f>
        <v>3643</v>
      </c>
    </row>
    <row r="19" spans="2:16" ht="14.1" customHeight="1" thickBot="1" x14ac:dyDescent="0.3">
      <c r="B19" s="9" t="s">
        <v>44</v>
      </c>
      <c r="C19" s="83"/>
      <c r="D19" s="121">
        <v>3461</v>
      </c>
      <c r="E19" s="129">
        <v>3477</v>
      </c>
      <c r="F19" s="129">
        <v>3538</v>
      </c>
      <c r="G19" s="129">
        <v>3573</v>
      </c>
      <c r="H19" s="129">
        <f>H18+63</f>
        <v>3637</v>
      </c>
      <c r="I19" s="129">
        <f>I18+4</f>
        <v>3642</v>
      </c>
      <c r="J19" s="129"/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2">IF(ISNUMBER(E18),E19-E18+1,"")</f>
        <v>16</v>
      </c>
      <c r="F20" s="89">
        <f t="shared" si="2"/>
        <v>61</v>
      </c>
      <c r="G20" s="89">
        <f t="shared" si="2"/>
        <v>35</v>
      </c>
      <c r="H20" s="89">
        <f t="shared" si="2"/>
        <v>64</v>
      </c>
      <c r="I20" s="89">
        <f t="shared" si="2"/>
        <v>5</v>
      </c>
      <c r="J20" s="89" t="str">
        <f t="shared" si="2"/>
        <v/>
      </c>
      <c r="K20" s="22" t="str">
        <f t="shared" si="2"/>
        <v/>
      </c>
      <c r="L20" s="22" t="str">
        <f t="shared" si="2"/>
        <v/>
      </c>
      <c r="M20" s="22" t="str">
        <f t="shared" si="2"/>
        <v/>
      </c>
      <c r="N20" s="22" t="str">
        <f t="shared" si="2"/>
        <v/>
      </c>
      <c r="O20" s="22" t="str">
        <f t="shared" si="2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6" t="s">
        <v>46</v>
      </c>
      <c r="C22" s="24" t="s">
        <v>21</v>
      </c>
      <c r="D22" s="24" t="s">
        <v>23</v>
      </c>
      <c r="E22" s="24" t="s">
        <v>47</v>
      </c>
      <c r="F22" s="157" t="s">
        <v>48</v>
      </c>
      <c r="G22" s="157"/>
      <c r="H22" s="157"/>
      <c r="I22" s="157"/>
      <c r="J22" s="24" t="s">
        <v>21</v>
      </c>
      <c r="K22" s="24" t="s">
        <v>23</v>
      </c>
      <c r="L22" s="24" t="s">
        <v>47</v>
      </c>
      <c r="M22" s="157" t="s">
        <v>48</v>
      </c>
      <c r="N22" s="157"/>
      <c r="O22" s="157"/>
      <c r="P22" s="157"/>
    </row>
    <row r="23" spans="2:16" ht="13.5" customHeight="1" x14ac:dyDescent="0.25">
      <c r="B23" s="156"/>
      <c r="C23" s="122"/>
      <c r="D23" s="122"/>
      <c r="E23" s="123" t="s">
        <v>181</v>
      </c>
      <c r="F23" s="155" t="s">
        <v>179</v>
      </c>
      <c r="G23" s="155"/>
      <c r="H23" s="155"/>
      <c r="I23" s="155"/>
      <c r="J23" s="122"/>
      <c r="K23" s="122"/>
      <c r="L23" s="124" t="s">
        <v>50</v>
      </c>
      <c r="M23" s="155" t="s">
        <v>179</v>
      </c>
      <c r="N23" s="155"/>
      <c r="O23" s="155"/>
      <c r="P23" s="155"/>
    </row>
    <row r="24" spans="2:16" ht="13.5" customHeight="1" x14ac:dyDescent="0.25">
      <c r="B24" s="156"/>
      <c r="C24" s="125"/>
      <c r="D24" s="125"/>
      <c r="E24" s="124" t="s">
        <v>177</v>
      </c>
      <c r="F24" s="155" t="s">
        <v>179</v>
      </c>
      <c r="G24" s="155"/>
      <c r="H24" s="155"/>
      <c r="I24" s="155"/>
      <c r="J24" s="125"/>
      <c r="K24" s="125"/>
      <c r="L24" s="124" t="s">
        <v>51</v>
      </c>
      <c r="M24" s="155" t="s">
        <v>179</v>
      </c>
      <c r="N24" s="155"/>
      <c r="O24" s="155"/>
      <c r="P24" s="155"/>
    </row>
    <row r="25" spans="2:16" ht="13.5" customHeight="1" x14ac:dyDescent="0.25">
      <c r="B25" s="156"/>
      <c r="C25" s="125"/>
      <c r="D25" s="125"/>
      <c r="E25" s="124" t="s">
        <v>51</v>
      </c>
      <c r="F25" s="155" t="s">
        <v>179</v>
      </c>
      <c r="G25" s="155"/>
      <c r="H25" s="155"/>
      <c r="I25" s="155"/>
      <c r="J25" s="125"/>
      <c r="K25" s="125"/>
      <c r="L25" s="124" t="s">
        <v>180</v>
      </c>
      <c r="M25" s="155" t="s">
        <v>179</v>
      </c>
      <c r="N25" s="155"/>
      <c r="O25" s="155"/>
      <c r="P25" s="155"/>
    </row>
    <row r="26" spans="2:16" ht="13.5" customHeight="1" x14ac:dyDescent="0.25">
      <c r="B26" s="156"/>
      <c r="C26" s="125"/>
      <c r="D26" s="125"/>
      <c r="E26" s="124" t="s">
        <v>50</v>
      </c>
      <c r="F26" s="155" t="s">
        <v>179</v>
      </c>
      <c r="G26" s="155"/>
      <c r="H26" s="155"/>
      <c r="I26" s="155"/>
      <c r="J26" s="125"/>
      <c r="K26" s="125"/>
      <c r="L26" s="124" t="s">
        <v>49</v>
      </c>
      <c r="M26" s="155" t="s">
        <v>179</v>
      </c>
      <c r="N26" s="155"/>
      <c r="O26" s="155"/>
      <c r="P26" s="15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7" t="s">
        <v>52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>
        <v>8.3333333333333329E-2</v>
      </c>
      <c r="E30" s="112">
        <v>6.25E-2</v>
      </c>
      <c r="F30" s="112">
        <v>0.15277777777777776</v>
      </c>
      <c r="G30" s="112"/>
      <c r="H30" s="112"/>
      <c r="I30" s="112"/>
      <c r="J30" s="112"/>
      <c r="K30" s="113"/>
      <c r="L30" s="112"/>
      <c r="M30" s="112"/>
      <c r="N30" s="112"/>
      <c r="O30" s="112"/>
      <c r="P30" s="94">
        <f>SUM(C30:J30,L30:N30)</f>
        <v>0.29861111111111105</v>
      </c>
    </row>
    <row r="31" spans="2:16" ht="14.1" customHeight="1" x14ac:dyDescent="0.25">
      <c r="B31" s="25" t="s">
        <v>171</v>
      </c>
      <c r="C31" s="117"/>
      <c r="D31" s="132">
        <v>9.3055555555555558E-2</v>
      </c>
      <c r="E31" s="132">
        <v>6.25E-2</v>
      </c>
      <c r="F31" s="131">
        <v>0.15277777777777776</v>
      </c>
      <c r="G31" s="131"/>
      <c r="H31" s="131"/>
      <c r="I31" s="131"/>
      <c r="J31" s="131"/>
      <c r="K31" s="131">
        <v>2.4999999999999998E-2</v>
      </c>
      <c r="L31" s="131"/>
      <c r="M31" s="131"/>
      <c r="N31" s="131"/>
      <c r="O31" s="118"/>
      <c r="P31" s="94">
        <f>SUM(C31:N31)</f>
        <v>0.33333333333333337</v>
      </c>
    </row>
    <row r="32" spans="2:16" ht="14.1" customHeight="1" x14ac:dyDescent="0.25">
      <c r="B32" s="25" t="s">
        <v>67</v>
      </c>
      <c r="C32" s="114"/>
      <c r="D32" s="115"/>
      <c r="E32" s="115">
        <v>6.25E-2</v>
      </c>
      <c r="F32" s="115">
        <v>7.6388888888888895E-2</v>
      </c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0.1388888888888889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3">D31-D32-D33</f>
        <v>9.3055555555555558E-2</v>
      </c>
      <c r="E34" s="84">
        <f t="shared" si="3"/>
        <v>0</v>
      </c>
      <c r="F34" s="84">
        <f t="shared" si="3"/>
        <v>7.6388888888888867E-2</v>
      </c>
      <c r="G34" s="84">
        <f t="shared" si="3"/>
        <v>0</v>
      </c>
      <c r="H34" s="84">
        <f t="shared" si="3"/>
        <v>0</v>
      </c>
      <c r="I34" s="84">
        <f t="shared" si="3"/>
        <v>0</v>
      </c>
      <c r="J34" s="84">
        <f t="shared" si="3"/>
        <v>0</v>
      </c>
      <c r="K34" s="84">
        <f t="shared" si="3"/>
        <v>2.4999999999999998E-2</v>
      </c>
      <c r="L34" s="84">
        <f t="shared" si="3"/>
        <v>0</v>
      </c>
      <c r="M34" s="84">
        <f t="shared" si="3"/>
        <v>0</v>
      </c>
      <c r="N34" s="84">
        <f t="shared" si="3"/>
        <v>0</v>
      </c>
      <c r="O34" s="98"/>
      <c r="P34" s="99">
        <f t="shared" si="3"/>
        <v>0.19444444444444448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70" t="s">
        <v>69</v>
      </c>
      <c r="C36" s="158" t="s">
        <v>189</v>
      </c>
      <c r="D36" s="158"/>
      <c r="E36" s="159"/>
      <c r="F36" s="159"/>
      <c r="G36" s="159"/>
      <c r="H36" s="159"/>
      <c r="I36" s="158"/>
      <c r="J36" s="158"/>
      <c r="K36" s="158"/>
      <c r="L36" s="158"/>
      <c r="M36" s="158"/>
      <c r="N36" s="158"/>
      <c r="O36" s="158"/>
      <c r="P36" s="158"/>
    </row>
    <row r="37" spans="2:16" ht="18" customHeight="1" x14ac:dyDescent="0.25">
      <c r="B37" s="171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</row>
    <row r="38" spans="2:16" ht="18" customHeight="1" x14ac:dyDescent="0.25">
      <c r="B38" s="171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</row>
    <row r="39" spans="2:16" ht="18" customHeight="1" x14ac:dyDescent="0.25">
      <c r="B39" s="171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</row>
    <row r="40" spans="2:16" ht="18" customHeight="1" x14ac:dyDescent="0.25">
      <c r="B40" s="171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</row>
    <row r="41" spans="2:16" ht="18" customHeight="1" x14ac:dyDescent="0.25">
      <c r="B41" s="172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70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211" t="s">
        <v>191</v>
      </c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3"/>
    </row>
    <row r="45" spans="2:16" ht="14.1" customHeight="1" x14ac:dyDescent="0.25">
      <c r="B45" s="163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5"/>
    </row>
    <row r="46" spans="2:16" ht="14.1" customHeight="1" x14ac:dyDescent="0.25"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69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5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86"/>
      <c r="C52" s="187"/>
      <c r="D52" s="167"/>
      <c r="E52" s="167"/>
      <c r="F52" s="167"/>
      <c r="G52" s="187"/>
      <c r="H52" s="187"/>
      <c r="I52" s="187"/>
      <c r="J52" s="187"/>
      <c r="K52" s="187"/>
      <c r="L52" s="187"/>
      <c r="M52" s="187"/>
      <c r="N52" s="187"/>
      <c r="O52" s="187"/>
      <c r="P52" s="188"/>
    </row>
    <row r="53" spans="2:16" ht="14.1" customHeight="1" thickTop="1" thickBot="1" x14ac:dyDescent="0.3">
      <c r="B53" s="189" t="s">
        <v>168</v>
      </c>
      <c r="C53" s="190"/>
      <c r="D53" s="105"/>
      <c r="E53" s="105"/>
      <c r="F53" s="105"/>
      <c r="G53" s="193"/>
      <c r="H53" s="194"/>
      <c r="I53" s="194"/>
      <c r="J53" s="194"/>
      <c r="K53" s="194"/>
      <c r="L53" s="194"/>
      <c r="M53" s="194"/>
      <c r="N53" s="194"/>
      <c r="O53" s="194"/>
      <c r="P53" s="195"/>
    </row>
    <row r="54" spans="2:16" ht="14.1" customHeight="1" thickTop="1" thickBot="1" x14ac:dyDescent="0.3">
      <c r="B54" s="191" t="s">
        <v>167</v>
      </c>
      <c r="C54" s="192"/>
      <c r="D54" s="192"/>
      <c r="E54" s="192"/>
      <c r="F54" s="105"/>
      <c r="G54" s="196"/>
      <c r="H54" s="197"/>
      <c r="I54" s="197"/>
      <c r="J54" s="197"/>
      <c r="K54" s="197"/>
      <c r="L54" s="197"/>
      <c r="M54" s="197"/>
      <c r="N54" s="197"/>
      <c r="O54" s="197"/>
      <c r="P54" s="198"/>
    </row>
    <row r="55" spans="2:16" ht="13.5" customHeight="1" thickTop="1" x14ac:dyDescent="0.25"/>
    <row r="56" spans="2:16" ht="17.25" customHeight="1" x14ac:dyDescent="0.25">
      <c r="B56" s="173" t="s">
        <v>71</v>
      </c>
      <c r="C56" s="173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74" t="s">
        <v>72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6"/>
      <c r="N57" s="177" t="s">
        <v>73</v>
      </c>
      <c r="O57" s="175"/>
      <c r="P57" s="178"/>
    </row>
    <row r="58" spans="2:16" ht="17.100000000000001" customHeight="1" x14ac:dyDescent="0.25">
      <c r="B58" s="179" t="s">
        <v>74</v>
      </c>
      <c r="C58" s="180"/>
      <c r="D58" s="181"/>
      <c r="E58" s="179" t="s">
        <v>75</v>
      </c>
      <c r="F58" s="180"/>
      <c r="G58" s="181"/>
      <c r="H58" s="180" t="s">
        <v>76</v>
      </c>
      <c r="I58" s="180"/>
      <c r="J58" s="180"/>
      <c r="K58" s="182" t="s">
        <v>77</v>
      </c>
      <c r="L58" s="180"/>
      <c r="M58" s="183"/>
      <c r="N58" s="184"/>
      <c r="O58" s="180"/>
      <c r="P58" s="185"/>
    </row>
    <row r="59" spans="2:16" ht="20.100000000000001" customHeight="1" x14ac:dyDescent="0.25">
      <c r="B59" s="199" t="s">
        <v>78</v>
      </c>
      <c r="C59" s="200"/>
      <c r="D59" s="32" t="b">
        <v>1</v>
      </c>
      <c r="E59" s="199" t="s">
        <v>79</v>
      </c>
      <c r="F59" s="200"/>
      <c r="G59" s="32" t="b">
        <v>1</v>
      </c>
      <c r="H59" s="201" t="s">
        <v>80</v>
      </c>
      <c r="I59" s="200"/>
      <c r="J59" s="32" t="b">
        <v>1</v>
      </c>
      <c r="K59" s="201" t="s">
        <v>81</v>
      </c>
      <c r="L59" s="200"/>
      <c r="M59" s="32" t="b">
        <v>1</v>
      </c>
      <c r="N59" s="202" t="s">
        <v>82</v>
      </c>
      <c r="O59" s="200"/>
      <c r="P59" s="32" t="b">
        <v>1</v>
      </c>
    </row>
    <row r="60" spans="2:16" ht="20.100000000000001" customHeight="1" x14ac:dyDescent="0.25">
      <c r="B60" s="199" t="s">
        <v>83</v>
      </c>
      <c r="C60" s="200"/>
      <c r="D60" s="32" t="b">
        <v>1</v>
      </c>
      <c r="E60" s="199" t="s">
        <v>84</v>
      </c>
      <c r="F60" s="200"/>
      <c r="G60" s="32" t="b">
        <v>1</v>
      </c>
      <c r="H60" s="201" t="s">
        <v>85</v>
      </c>
      <c r="I60" s="200"/>
      <c r="J60" s="32" t="b">
        <v>1</v>
      </c>
      <c r="K60" s="201" t="s">
        <v>86</v>
      </c>
      <c r="L60" s="200"/>
      <c r="M60" s="32" t="b">
        <v>1</v>
      </c>
      <c r="N60" s="202" t="s">
        <v>87</v>
      </c>
      <c r="O60" s="200"/>
      <c r="P60" s="32" t="b">
        <v>1</v>
      </c>
    </row>
    <row r="61" spans="2:16" ht="20.100000000000001" customHeight="1" x14ac:dyDescent="0.25">
      <c r="B61" s="199" t="s">
        <v>88</v>
      </c>
      <c r="C61" s="200"/>
      <c r="D61" s="32" t="b">
        <v>1</v>
      </c>
      <c r="E61" s="199" t="s">
        <v>89</v>
      </c>
      <c r="F61" s="200"/>
      <c r="G61" s="32" t="b">
        <v>1</v>
      </c>
      <c r="H61" s="201" t="s">
        <v>90</v>
      </c>
      <c r="I61" s="200"/>
      <c r="J61" s="32" t="b">
        <v>1</v>
      </c>
      <c r="K61" s="201" t="s">
        <v>91</v>
      </c>
      <c r="L61" s="200"/>
      <c r="M61" s="32" t="b">
        <v>1</v>
      </c>
      <c r="N61" s="202" t="s">
        <v>92</v>
      </c>
      <c r="O61" s="200"/>
      <c r="P61" s="32" t="b">
        <v>1</v>
      </c>
    </row>
    <row r="62" spans="2:16" ht="20.100000000000001" customHeight="1" x14ac:dyDescent="0.25">
      <c r="B62" s="201" t="s">
        <v>90</v>
      </c>
      <c r="C62" s="200"/>
      <c r="D62" s="32" t="b">
        <v>1</v>
      </c>
      <c r="E62" s="199" t="s">
        <v>93</v>
      </c>
      <c r="F62" s="200"/>
      <c r="G62" s="32" t="b">
        <v>1</v>
      </c>
      <c r="H62" s="201" t="s">
        <v>94</v>
      </c>
      <c r="I62" s="200"/>
      <c r="J62" s="32" t="b">
        <v>0</v>
      </c>
      <c r="K62" s="201" t="s">
        <v>95</v>
      </c>
      <c r="L62" s="200"/>
      <c r="M62" s="32" t="b">
        <v>1</v>
      </c>
      <c r="N62" s="202" t="s">
        <v>85</v>
      </c>
      <c r="O62" s="200"/>
      <c r="P62" s="32" t="b">
        <v>1</v>
      </c>
    </row>
    <row r="63" spans="2:16" ht="20.100000000000001" customHeight="1" x14ac:dyDescent="0.25">
      <c r="B63" s="201" t="s">
        <v>96</v>
      </c>
      <c r="C63" s="200"/>
      <c r="D63" s="32" t="b">
        <v>1</v>
      </c>
      <c r="E63" s="199" t="s">
        <v>97</v>
      </c>
      <c r="F63" s="200"/>
      <c r="G63" s="32" t="b">
        <v>1</v>
      </c>
      <c r="H63" s="37"/>
      <c r="I63" s="38"/>
      <c r="J63" s="39"/>
      <c r="K63" s="201" t="s">
        <v>98</v>
      </c>
      <c r="L63" s="200"/>
      <c r="M63" s="32" t="b">
        <v>1</v>
      </c>
      <c r="N63" s="202" t="s">
        <v>166</v>
      </c>
      <c r="O63" s="200"/>
      <c r="P63" s="32" t="b">
        <v>1</v>
      </c>
    </row>
    <row r="64" spans="2:16" ht="20.100000000000001" customHeight="1" x14ac:dyDescent="0.25">
      <c r="B64" s="201" t="s">
        <v>99</v>
      </c>
      <c r="C64" s="200"/>
      <c r="D64" s="32" t="b">
        <v>0</v>
      </c>
      <c r="E64" s="199" t="s">
        <v>100</v>
      </c>
      <c r="F64" s="200"/>
      <c r="G64" s="32" t="b">
        <v>1</v>
      </c>
      <c r="H64" s="40"/>
      <c r="I64" s="41"/>
      <c r="J64" s="42"/>
      <c r="K64" s="209" t="s">
        <v>101</v>
      </c>
      <c r="L64" s="210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99" t="s">
        <v>164</v>
      </c>
      <c r="F65" s="200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03" t="s">
        <v>107</v>
      </c>
      <c r="C69" s="203"/>
      <c r="D69" s="50"/>
      <c r="E69" s="50"/>
      <c r="F69" s="205" t="s">
        <v>108</v>
      </c>
      <c r="G69" s="207" t="s">
        <v>109</v>
      </c>
      <c r="H69" s="50"/>
      <c r="I69" s="203" t="s">
        <v>110</v>
      </c>
      <c r="J69" s="203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04"/>
      <c r="C70" s="204"/>
      <c r="D70" s="54"/>
      <c r="E70" s="55"/>
      <c r="F70" s="206"/>
      <c r="G70" s="208"/>
      <c r="H70" s="56"/>
      <c r="I70" s="204"/>
      <c r="J70" s="204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-151.876</v>
      </c>
      <c r="D72" s="224">
        <v>-153.673</v>
      </c>
      <c r="E72" s="76" t="s">
        <v>120</v>
      </c>
      <c r="F72" s="90">
        <v>24</v>
      </c>
      <c r="G72" s="220">
        <v>20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-134.06800000000001</v>
      </c>
      <c r="D73" s="224">
        <v>-138.35</v>
      </c>
      <c r="E73" s="77" t="s">
        <v>124</v>
      </c>
      <c r="F73" s="91">
        <v>30</v>
      </c>
      <c r="G73" s="221">
        <v>38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-209.90100000000001</v>
      </c>
      <c r="D74" s="224">
        <v>-211.19800000000001</v>
      </c>
      <c r="E74" s="77" t="s">
        <v>129</v>
      </c>
      <c r="F74" s="95">
        <v>10</v>
      </c>
      <c r="G74" s="222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</v>
      </c>
      <c r="D75" s="224">
        <v>-112.29300000000001</v>
      </c>
      <c r="E75" s="77" t="s">
        <v>134</v>
      </c>
      <c r="F75" s="95">
        <v>50</v>
      </c>
      <c r="G75" s="222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28.064</v>
      </c>
      <c r="D76" s="224">
        <v>25.108000000000001</v>
      </c>
      <c r="E76" s="77" t="s">
        <v>139</v>
      </c>
      <c r="F76" s="95">
        <v>40</v>
      </c>
      <c r="G76" s="222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32.83</v>
      </c>
      <c r="D77" s="224">
        <v>29.6</v>
      </c>
      <c r="E77" s="77" t="s">
        <v>144</v>
      </c>
      <c r="F77" s="95">
        <v>160</v>
      </c>
      <c r="G77" s="222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24.077000000000002</v>
      </c>
      <c r="D78" s="224">
        <v>21.122</v>
      </c>
      <c r="E78" s="77" t="s">
        <v>149</v>
      </c>
      <c r="F78" s="92"/>
      <c r="G78" s="223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24.878</v>
      </c>
      <c r="D79" s="224">
        <v>21.951000000000001</v>
      </c>
      <c r="E79" s="76" t="s">
        <v>154</v>
      </c>
      <c r="F79" s="90">
        <v>26</v>
      </c>
      <c r="G79" s="220">
        <v>19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3.3800000000000002E-5</v>
      </c>
      <c r="D80" s="225">
        <v>3.3300000000000003E-5</v>
      </c>
      <c r="E80" s="77" t="s">
        <v>159</v>
      </c>
      <c r="F80" s="91">
        <v>35</v>
      </c>
      <c r="G80" s="221">
        <v>57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1" t="s">
        <v>163</v>
      </c>
      <c r="C84" s="151"/>
    </row>
    <row r="85" spans="2:16" ht="15" customHeight="1" x14ac:dyDescent="0.25">
      <c r="B85" s="152" t="s">
        <v>184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40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2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0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2"/>
    </row>
    <row r="89" spans="2:16" ht="15" customHeight="1" x14ac:dyDescent="0.25">
      <c r="B89" s="143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6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6"/>
    </row>
    <row r="93" spans="2:16" ht="15" customHeight="1" x14ac:dyDescent="0.25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6"/>
    </row>
    <row r="94" spans="2:16" ht="15" customHeight="1" x14ac:dyDescent="0.25"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6"/>
    </row>
    <row r="95" spans="2:16" ht="15" customHeight="1" x14ac:dyDescent="0.25"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2:16" ht="15" customHeight="1" x14ac:dyDescent="0.25">
      <c r="B96" s="134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</row>
    <row r="97" spans="2:16" ht="1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6"/>
    </row>
    <row r="98" spans="2:16" ht="15" customHeight="1" x14ac:dyDescent="0.25"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6"/>
    </row>
    <row r="99" spans="2:16" ht="15" customHeight="1" x14ac:dyDescent="0.25"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2025-01-27T01:11:06Z</dcterms:modified>
</cp:coreProperties>
</file>