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3" i="1"/>
  <c r="D23" i="1" s="1"/>
  <c r="C25" i="1" s="1"/>
  <c r="H18" i="1" l="1"/>
  <c r="I18" i="1" s="1"/>
  <c r="J18" i="1" l="1"/>
  <c r="G18" i="1"/>
  <c r="J19" i="1" l="1"/>
  <c r="F18" i="1"/>
  <c r="D18" i="1" l="1"/>
  <c r="E18" i="1" l="1"/>
  <c r="P18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<sst xmlns="http://schemas.openxmlformats.org/spreadsheetml/2006/main" count="213" uniqueCount="195">
  <si>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</si>
  <si>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</si>
  <si>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</si>
  <si>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</si>
  <si>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</si>
  <si>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</si>
  <si>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</si>
  <si>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</si>
  <si>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</si>
  <si>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</si>
  <si>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</si>
  <si>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</si>
  <si>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</si>
  <si>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</si>
  <si>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</si>
  <si>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</si>
  <si>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</si>
  <si>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</si>
  <si>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</si>
  <si>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</si>
  <si>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</si>
  <si>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</si>
  <si>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</si>
  <si>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</si>
  <si>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</si>
  <si>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</si>
  <si>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</si>
  <si>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</si>
  <si>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</si>
  <si>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</si>
  <si>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</si>
  <si>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</si>
  <si>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</si>
  <si>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</si>
  <si>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</si>
  <si>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</si>
  <si>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</si>
  <si>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</si>
  <si>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</si>
  <si>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</si>
  <si>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</si>
  <si>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</si>
  <si>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</si>
  <si>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</si>
  <si>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</si>
  <si>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</si>
  <si>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</si>
  <si>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</si>
  <si>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</si>
  <si>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</si>
  <si>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</si>
  <si>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</si>
  <si>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</si>
  <si>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</si>
  <si>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</si>
  <si>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</si>
  <si>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</si>
  <si>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</si>
  <si>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</si>
  <si>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</si>
  <si>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</si>
  <si>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</si>
  <si>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</si>
  <si>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</si>
  <si>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</si>
  <si>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</si>
  <si>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</si>
  <si>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</si>
  <si>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</si>
  <si>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</si>
  <si>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</si>
  <si>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</si>
  <si>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</si>
  <si>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</si>
  <si>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</si>
  <si>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</si>
  <si>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</si>
  <si>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</si>
  <si>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</si>
  <si>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</si>
  <si>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</si>
  <si>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</si>
  <si>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</si>
  <si>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</si>
  <si>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</si>
  <si>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</si>
  <si>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</si>
  <si>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</si>
  <si>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</si>
  <si>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</si>
  <si>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</si>
  <si>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</si>
  <si>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</si>
  <si>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</si>
  <si>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</si>
  <si>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</si>
  <si>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</si>
  <si>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</si>
  <si>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</si>
  <si>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</si>
  <si>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</si>
  <si>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</si>
  <si>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</si>
  <si>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</si>
  <si>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</si>
  <si>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</si>
  <si>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</si>
  <si>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</si>
  <si>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</si>
  <si>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</si>
  <si>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</si>
  <si>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</si>
  <si>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</si>
  <si>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</si>
  <si>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</si>
  <si>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</si>
  <si>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</si>
  <si>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</si>
  <si>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</si>
  <si>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</si>
  <si>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</si>
  <si>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</si>
  <si>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</si>
  <si>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</si>
  <si>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</si>
  <si>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</si>
  <si>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</si>
  <si>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</si>
  <si>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</si>
  <si>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</si>
  <si>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</si>
  <si>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</si>
  <si>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</si>
  <si>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</si>
  <si>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</si>
  <si>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</si>
  <si>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</si>
  <si>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</si>
  <si>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</si>
  <si>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</si>
  <si>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</si>
  <si>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</si>
  <si>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</si>
  <si>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</si>
  <si>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</si>
  <si>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</si>
  <si>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</si>
  <si>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</si>
  <si>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</si>
  <si>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</si>
  <si>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</si>
  <si>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</si>
  <si>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</si>
  <si>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</si>
  <si>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</si>
  <si>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</si>
  <si>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</si>
  <si>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</si>
  <si>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</si>
  <si>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</si>
  <si>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</si>
  <si>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</si>
  <si>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</si>
  <si>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</si>
  <si>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</si>
  <si>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</si>
  <si>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</si>
  <si>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</si>
  <si>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</si>
  <si>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</si>
  <si>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</si>
  <si>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</si>
  <si>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</si>
  <si>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</si>
  <si>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</si>
  <si>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</si>
  <si>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</si>
  <si>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</si>
  <si>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</si>
  <si>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</si>
  <si>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</si>
  <si>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</si>
  <si>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</si>
  <si>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KSP</t>
    <phoneticPr fontId="3" type="noConversion"/>
  </si>
  <si>
    <t xml:space="preserve">1) 방풍막 연결 </t>
    <phoneticPr fontId="3" type="noConversion"/>
  </si>
  <si>
    <t>E</t>
    <phoneticPr fontId="3" type="noConversion"/>
  </si>
  <si>
    <t>ALL</t>
    <phoneticPr fontId="3" type="noConversion"/>
  </si>
  <si>
    <t>KAMP</t>
    <phoneticPr fontId="3" type="noConversion"/>
  </si>
  <si>
    <t>TMT</t>
    <phoneticPr fontId="3" type="noConversion"/>
  </si>
  <si>
    <t>김부진</t>
    <phoneticPr fontId="3" type="noConversion"/>
  </si>
  <si>
    <t>MMA</t>
    <phoneticPr fontId="3" type="noConversion"/>
  </si>
  <si>
    <t xml:space="preserve"> 20s/39k 20s/27k 28s/26k 44s/28k</t>
    <phoneticPr fontId="3" type="noConversion"/>
  </si>
  <si>
    <t>SE</t>
    <phoneticPr fontId="3" type="noConversion"/>
  </si>
  <si>
    <t>20s/29k 25s/27k 32s/26k 45s/26k 60s/25k</t>
    <phoneticPr fontId="3" type="noConversion"/>
  </si>
  <si>
    <t>I_003043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</si>
</sst>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60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.5"/>
      <name val="맑은 고딕"/>
      <family val="3"/>
      <charset val="129"/>
      <scheme val="minor"/>
    </font>
    <font>
      <sz val="7.5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4" fillId="8" borderId="19" xfId="0" applyNumberFormat="1" applyFont="1" applyFill="1" applyBorder="1" applyAlignment="1" applyProtection="1">
      <alignment horizontal="center" vertical="center"/>
      <protection locked="0"/>
    </xf>
    <xf numFmtId="177" fontId="54" fillId="8" borderId="20" xfId="0" applyNumberFormat="1" applyFont="1" applyFill="1" applyBorder="1" applyAlignment="1" applyProtection="1">
      <alignment horizontal="center" vertical="center"/>
      <protection locked="0"/>
    </xf>
    <xf numFmtId="177" fontId="54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4" fillId="2" borderId="15" xfId="0" applyNumberFormat="1" applyFont="1" applyFill="1" applyBorder="1" applyAlignment="1" applyProtection="1">
      <alignment horizontal="center" vertical="center"/>
      <protection locked="0"/>
    </xf>
    <xf numFmtId="177" fontId="54" fillId="2" borderId="16" xfId="0" applyNumberFormat="1" applyFont="1" applyFill="1" applyBorder="1" applyAlignment="1" applyProtection="1">
      <alignment horizontal="center" vertical="center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177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Font="1" applyFill="1" applyBorder="1" applyAlignment="1" applyProtection="1">
      <alignment horizontal="center" vertical="center"/>
      <protection locked="0"/>
    </xf>
    <xf numFmtId="184" fontId="45" fillId="2" borderId="1" xfId="1" applyNumberFormat="1" applyFont="1" applyFill="1" applyBorder="1" applyAlignment="1" applyProtection="1">
      <alignment horizontal="center" vertical="center"/>
      <protection locked="0"/>
    </xf>
    <xf numFmtId="0" fontId="45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7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8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55" fillId="0" borderId="26" xfId="0" applyFont="1" applyBorder="1" applyAlignment="1" applyProtection="1">
      <alignment horizontal="left" vertical="center"/>
      <protection locked="0"/>
    </xf>
    <xf numFmtId="0" fontId="55" fillId="0" borderId="0" xfId="0" applyFont="1" applyBorder="1" applyAlignment="1" applyProtection="1">
      <alignment horizontal="left" vertical="center"/>
      <protection locked="0"/>
    </xf>
    <xf numFmtId="0" fontId="55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181" fontId="59" fillId="2" borderId="1" xfId="0" applyNumberFormat="1" applyFont="1" applyFill="1" applyBorder="1" applyAlignment="1" applyProtection="1">
      <alignment horizontal="center" vertical="center"/>
      <protection locked="0"/>
    </xf>
    <xf numFmtId="180" fontId="59" fillId="2" borderId="1" xfId="0" applyNumberFormat="1" applyFont="1" applyFill="1" applyBorder="1" applyAlignment="1" applyProtection="1">
      <alignment horizontal="center" vertical="center"/>
      <protection locked="0"/>
    </xf>
    <xf numFmtId="182" fontId="59" fillId="2" borderId="1" xfId="0" applyNumberFormat="1" applyFont="1" applyFill="1" applyBorder="1" applyAlignment="1" applyProtection="1">
      <alignment horizontal="center" vertical="center"/>
      <protection locked="0"/>
    </xf>
    <xf numFmtId="183" fontId="59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H17" sqref="H17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97" t="s">
        <v>0</v>
      </c>
      <c r="C2" s="19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98">
        <v>45681</v>
      </c>
      <c r="D3" s="199"/>
      <c r="E3" s="1"/>
      <c r="F3" s="1"/>
      <c r="G3" s="1"/>
      <c r="H3" s="1"/>
      <c r="I3" s="1"/>
      <c r="J3" s="1"/>
      <c r="K3" s="35" t="s">
        <v>2</v>
      </c>
      <c r="L3" s="200">
        <f>(P31-(P32+P33))/P31*100</f>
        <v>100</v>
      </c>
      <c r="M3" s="200"/>
      <c r="N3" s="35" t="s">
        <v>3</v>
      </c>
      <c r="O3" s="200">
        <f>(P31-P33)/P31*100</f>
        <v>100</v>
      </c>
      <c r="P3" s="200"/>
    </row>
    <row r="4" spans="2:16" ht="14.25" customHeight="1" x14ac:dyDescent="0.25">
      <c r="B4" s="23" t="s">
        <v>4</v>
      </c>
      <c r="C4" s="2" t="s">
        <v>189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97" t="s">
        <v>6</v>
      </c>
      <c r="C7" s="19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6">
        <v>0.79166666666666663</v>
      </c>
      <c r="D9" s="127">
        <v>1.645</v>
      </c>
      <c r="E9" s="127">
        <v>22</v>
      </c>
      <c r="F9" s="127">
        <v>40</v>
      </c>
      <c r="G9" s="124" t="s">
        <v>192</v>
      </c>
      <c r="H9" s="127">
        <v>4</v>
      </c>
      <c r="I9" s="124">
        <v>19.3</v>
      </c>
      <c r="J9" s="128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26">
        <v>0.92361111111111116</v>
      </c>
      <c r="D10" s="127">
        <v>1.9</v>
      </c>
      <c r="E10" s="127">
        <v>19</v>
      </c>
      <c r="F10" s="127">
        <v>57</v>
      </c>
      <c r="G10" s="124" t="s">
        <v>185</v>
      </c>
      <c r="H10" s="127">
        <v>3.3</v>
      </c>
      <c r="I10" s="130"/>
      <c r="J10" s="128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132">
        <v>0.10416666666666667</v>
      </c>
      <c r="D11" s="133">
        <v>2</v>
      </c>
      <c r="E11" s="133">
        <v>16</v>
      </c>
      <c r="F11" s="133">
        <v>80</v>
      </c>
      <c r="G11" s="134" t="s">
        <v>185</v>
      </c>
      <c r="H11" s="135">
        <v>3.8</v>
      </c>
      <c r="I11" s="136"/>
      <c r="J11" s="137">
        <f>IF(L11, 1, 0) + IF(M11, 2, 0) + IF(N11, 4, 0) + IF(O11, 8, 0) + IF(P11, 16, 0)</f>
        <v>4</v>
      </c>
      <c r="K11" s="81" t="b">
        <v>0</v>
      </c>
      <c r="L11" s="81" t="b">
        <v>0</v>
      </c>
      <c r="M11" s="81" t="b">
        <v>0</v>
      </c>
      <c r="N11" s="81" t="b">
        <v>1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23.3125</v>
      </c>
      <c r="D12" s="12">
        <f>AVERAGE(D9:D11)</f>
        <v>1.8483333333333334</v>
      </c>
      <c r="E12" s="12">
        <f>AVERAGE(E9:E11)</f>
        <v>19</v>
      </c>
      <c r="F12" s="13">
        <f>AVERAGE(F9:F11)</f>
        <v>59</v>
      </c>
      <c r="G12" s="14"/>
      <c r="H12" s="15">
        <f>AVERAGE(H9:H11)</f>
        <v>3.6999999999999997</v>
      </c>
      <c r="I12" s="16"/>
      <c r="J12" s="17">
        <f>AVERAGE(J9:J11)</f>
        <v>1.3333333333333333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97" t="s">
        <v>25</v>
      </c>
      <c r="C14" s="19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19" t="s">
        <v>176</v>
      </c>
      <c r="D16" s="121" t="s">
        <v>178</v>
      </c>
      <c r="E16" s="121" t="s">
        <v>182</v>
      </c>
      <c r="F16" s="121" t="s">
        <v>183</v>
      </c>
      <c r="G16" s="121" t="s">
        <v>190</v>
      </c>
      <c r="H16" s="121" t="s">
        <v>187</v>
      </c>
      <c r="I16" s="121" t="s">
        <v>188</v>
      </c>
      <c r="J16" s="121" t="s">
        <v>186</v>
      </c>
      <c r="K16" s="100"/>
      <c r="L16" s="100"/>
      <c r="M16" s="100"/>
      <c r="N16" s="100"/>
      <c r="O16" s="100"/>
      <c r="P16" s="121" t="s">
        <v>41</v>
      </c>
    </row>
    <row r="17" spans="2:16" ht="14.1" customHeight="1" x14ac:dyDescent="0.25">
      <c r="B17" s="24" t="s">
        <v>42</v>
      </c>
      <c r="C17" s="120">
        <v>0.69097222222222221</v>
      </c>
      <c r="D17" s="120">
        <v>0.69513888888888886</v>
      </c>
      <c r="E17" s="120">
        <v>0.77083333333333337</v>
      </c>
      <c r="F17" s="120">
        <v>0.79513888888888884</v>
      </c>
      <c r="G17" s="138">
        <v>0.89236111111111116</v>
      </c>
      <c r="H17" s="138">
        <v>4.1666666666666664E-2</v>
      </c>
      <c r="I17" s="138">
        <v>0.1076388888888889</v>
      </c>
      <c r="J17" s="138">
        <v>0.12847222222222224</v>
      </c>
      <c r="K17" s="101"/>
      <c r="L17" s="101"/>
      <c r="M17" s="101"/>
      <c r="N17" s="101"/>
      <c r="O17" s="101"/>
      <c r="P17" s="120">
        <v>0.13402777777777777</v>
      </c>
    </row>
    <row r="18" spans="2:16" ht="14.1" customHeight="1" x14ac:dyDescent="0.25">
      <c r="B18" s="24" t="s">
        <v>43</v>
      </c>
      <c r="C18" s="121">
        <v>3014</v>
      </c>
      <c r="D18" s="121">
        <f>C18+1</f>
        <v>3015</v>
      </c>
      <c r="E18" s="121">
        <f t="shared" ref="E18" si="0">D19+1</f>
        <v>3029</v>
      </c>
      <c r="F18" s="121">
        <f>E19+1</f>
        <v>3043</v>
      </c>
      <c r="G18" s="121">
        <f>F19+1</f>
        <v>3106</v>
      </c>
      <c r="H18" s="121">
        <f>G19+1</f>
        <v>3174</v>
      </c>
      <c r="I18" s="121">
        <f t="shared" ref="I18:J18" si="1">H19+1</f>
        <v>3209</v>
      </c>
      <c r="J18" s="121">
        <f t="shared" si="1"/>
        <v>3222</v>
      </c>
      <c r="K18" s="100"/>
      <c r="L18" s="101"/>
      <c r="M18" s="101"/>
      <c r="N18" s="101"/>
      <c r="O18" s="101"/>
      <c r="P18" s="121">
        <f>MAX(C18:O19)+1</f>
        <v>3227</v>
      </c>
    </row>
    <row r="19" spans="2:16" ht="14.1" customHeight="1" thickBot="1" x14ac:dyDescent="0.3">
      <c r="B19" s="9" t="s">
        <v>44</v>
      </c>
      <c r="C19" s="83"/>
      <c r="D19" s="121">
        <v>3028</v>
      </c>
      <c r="E19" s="129">
        <v>3042</v>
      </c>
      <c r="F19" s="129">
        <v>3105</v>
      </c>
      <c r="G19" s="129">
        <v>3173</v>
      </c>
      <c r="H19" s="129">
        <v>3208</v>
      </c>
      <c r="I19" s="129">
        <v>3221</v>
      </c>
      <c r="J19" s="129">
        <f t="shared" ref="J19" si="2">J18+4</f>
        <v>3226</v>
      </c>
      <c r="K19" s="106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14</v>
      </c>
      <c r="E20" s="89">
        <f t="shared" ref="E20:O20" si="3">IF(ISNUMBER(E18),E19-E18+1,"")</f>
        <v>14</v>
      </c>
      <c r="F20" s="89">
        <f t="shared" si="3"/>
        <v>63</v>
      </c>
      <c r="G20" s="89">
        <f t="shared" si="3"/>
        <v>68</v>
      </c>
      <c r="H20" s="89">
        <f t="shared" si="3"/>
        <v>35</v>
      </c>
      <c r="I20" s="89">
        <f t="shared" si="3"/>
        <v>13</v>
      </c>
      <c r="J20" s="89">
        <f t="shared" si="3"/>
        <v>5</v>
      </c>
      <c r="K20" s="22" t="str">
        <f t="shared" si="3"/>
        <v/>
      </c>
      <c r="L20" s="22" t="str">
        <f t="shared" si="3"/>
        <v/>
      </c>
      <c r="M20" s="22" t="str">
        <f t="shared" si="3"/>
        <v/>
      </c>
      <c r="N20" s="22" t="str">
        <f t="shared" si="3"/>
        <v/>
      </c>
      <c r="O20" s="22" t="str">
        <f t="shared" si="3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209" t="s">
        <v>46</v>
      </c>
      <c r="C22" s="24" t="s">
        <v>21</v>
      </c>
      <c r="D22" s="24" t="s">
        <v>23</v>
      </c>
      <c r="E22" s="24" t="s">
        <v>47</v>
      </c>
      <c r="F22" s="210" t="s">
        <v>48</v>
      </c>
      <c r="G22" s="210"/>
      <c r="H22" s="210"/>
      <c r="I22" s="210"/>
      <c r="J22" s="24" t="s">
        <v>21</v>
      </c>
      <c r="K22" s="24" t="s">
        <v>23</v>
      </c>
      <c r="L22" s="24" t="s">
        <v>47</v>
      </c>
      <c r="M22" s="210" t="s">
        <v>48</v>
      </c>
      <c r="N22" s="210"/>
      <c r="O22" s="210"/>
      <c r="P22" s="210"/>
    </row>
    <row r="23" spans="2:16" ht="13.5" customHeight="1" x14ac:dyDescent="0.25">
      <c r="B23" s="209"/>
      <c r="C23" s="122">
        <f>D18+5</f>
        <v>3020</v>
      </c>
      <c r="D23" s="122">
        <f>C23+3</f>
        <v>3023</v>
      </c>
      <c r="E23" s="123" t="s">
        <v>181</v>
      </c>
      <c r="F23" s="208" t="s">
        <v>191</v>
      </c>
      <c r="G23" s="208"/>
      <c r="H23" s="208"/>
      <c r="I23" s="208"/>
      <c r="J23" s="140"/>
      <c r="K23" s="140"/>
      <c r="L23" s="124" t="s">
        <v>50</v>
      </c>
      <c r="M23" s="208" t="s">
        <v>179</v>
      </c>
      <c r="N23" s="208"/>
      <c r="O23" s="208"/>
      <c r="P23" s="208"/>
    </row>
    <row r="24" spans="2:16" ht="13.5" customHeight="1" x14ac:dyDescent="0.25">
      <c r="B24" s="209"/>
      <c r="C24" s="125"/>
      <c r="D24" s="125"/>
      <c r="E24" s="124" t="s">
        <v>177</v>
      </c>
      <c r="F24" s="208" t="s">
        <v>179</v>
      </c>
      <c r="G24" s="208"/>
      <c r="H24" s="208"/>
      <c r="I24" s="208"/>
      <c r="J24" s="140"/>
      <c r="K24" s="140"/>
      <c r="L24" s="124" t="s">
        <v>51</v>
      </c>
      <c r="M24" s="208" t="s">
        <v>179</v>
      </c>
      <c r="N24" s="208"/>
      <c r="O24" s="208"/>
      <c r="P24" s="208"/>
    </row>
    <row r="25" spans="2:16" ht="13.5" customHeight="1" x14ac:dyDescent="0.25">
      <c r="B25" s="209"/>
      <c r="C25" s="125">
        <f>D23+1</f>
        <v>3024</v>
      </c>
      <c r="D25" s="125">
        <f>C25+4</f>
        <v>3028</v>
      </c>
      <c r="E25" s="124" t="s">
        <v>51</v>
      </c>
      <c r="F25" s="208" t="s">
        <v>193</v>
      </c>
      <c r="G25" s="208"/>
      <c r="H25" s="208"/>
      <c r="I25" s="208"/>
      <c r="J25" s="140"/>
      <c r="K25" s="140"/>
      <c r="L25" s="124" t="s">
        <v>180</v>
      </c>
      <c r="M25" s="208" t="s">
        <v>179</v>
      </c>
      <c r="N25" s="208"/>
      <c r="O25" s="208"/>
      <c r="P25" s="208"/>
    </row>
    <row r="26" spans="2:16" ht="13.5" customHeight="1" x14ac:dyDescent="0.25">
      <c r="B26" s="209"/>
      <c r="C26" s="125"/>
      <c r="D26" s="125"/>
      <c r="E26" s="124" t="s">
        <v>50</v>
      </c>
      <c r="F26" s="208" t="s">
        <v>179</v>
      </c>
      <c r="G26" s="208"/>
      <c r="H26" s="208"/>
      <c r="I26" s="208"/>
      <c r="J26" s="140"/>
      <c r="K26" s="140"/>
      <c r="L26" s="124" t="s">
        <v>49</v>
      </c>
      <c r="M26" s="208" t="s">
        <v>179</v>
      </c>
      <c r="N26" s="208"/>
      <c r="O26" s="208"/>
      <c r="P26" s="208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97" t="s">
        <v>52</v>
      </c>
      <c r="C28" s="197"/>
      <c r="D28" s="19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11"/>
      <c r="D30" s="112">
        <v>8.3333333333333329E-2</v>
      </c>
      <c r="E30" s="112">
        <v>6.25E-2</v>
      </c>
      <c r="F30" s="112">
        <v>0.14930555555555555</v>
      </c>
      <c r="G30" s="112"/>
      <c r="H30" s="112"/>
      <c r="I30" s="112"/>
      <c r="J30" s="112"/>
      <c r="K30" s="113"/>
      <c r="L30" s="112"/>
      <c r="M30" s="112"/>
      <c r="N30" s="112"/>
      <c r="O30" s="112"/>
      <c r="P30" s="94">
        <f>SUM(C30:J30,L30:N30)</f>
        <v>0.29513888888888884</v>
      </c>
    </row>
    <row r="31" spans="2:16" ht="14.1" customHeight="1" x14ac:dyDescent="0.25">
      <c r="B31" s="25" t="s">
        <v>171</v>
      </c>
      <c r="C31" s="117"/>
      <c r="D31" s="139">
        <v>9.7222222222222224E-2</v>
      </c>
      <c r="E31" s="139">
        <v>6.25E-2</v>
      </c>
      <c r="F31" s="131">
        <v>0.14930555555555555</v>
      </c>
      <c r="G31" s="131"/>
      <c r="H31" s="131"/>
      <c r="I31" s="131"/>
      <c r="J31" s="131"/>
      <c r="K31" s="131">
        <v>4.1666666666666664E-2</v>
      </c>
      <c r="L31" s="131"/>
      <c r="M31" s="131"/>
      <c r="N31" s="131"/>
      <c r="O31" s="118"/>
      <c r="P31" s="94">
        <f>SUM(C31:N31)</f>
        <v>0.35069444444444448</v>
      </c>
    </row>
    <row r="32" spans="2:16" ht="14.1" customHeight="1" x14ac:dyDescent="0.25">
      <c r="B32" s="25" t="s">
        <v>67</v>
      </c>
      <c r="C32" s="114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6"/>
      <c r="P32" s="94">
        <f>SUM(C32:N32)</f>
        <v>0</v>
      </c>
    </row>
    <row r="33" spans="2:16" ht="14.1" customHeight="1" thickBot="1" x14ac:dyDescent="0.3">
      <c r="B33" s="25" t="s">
        <v>68</v>
      </c>
      <c r="C33" s="110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4">D31-D32-D33</f>
        <v>9.7222222222222224E-2</v>
      </c>
      <c r="E34" s="84">
        <f t="shared" si="4"/>
        <v>6.25E-2</v>
      </c>
      <c r="F34" s="84">
        <f t="shared" si="4"/>
        <v>0.14930555555555555</v>
      </c>
      <c r="G34" s="84">
        <f t="shared" si="4"/>
        <v>0</v>
      </c>
      <c r="H34" s="84">
        <f t="shared" si="4"/>
        <v>0</v>
      </c>
      <c r="I34" s="84">
        <f t="shared" si="4"/>
        <v>0</v>
      </c>
      <c r="J34" s="84">
        <f t="shared" si="4"/>
        <v>0</v>
      </c>
      <c r="K34" s="84">
        <f t="shared" si="4"/>
        <v>4.1666666666666664E-2</v>
      </c>
      <c r="L34" s="84">
        <f t="shared" si="4"/>
        <v>0</v>
      </c>
      <c r="M34" s="84">
        <f t="shared" si="4"/>
        <v>0</v>
      </c>
      <c r="N34" s="84">
        <f t="shared" si="4"/>
        <v>0</v>
      </c>
      <c r="O34" s="98"/>
      <c r="P34" s="99">
        <f t="shared" si="4"/>
        <v>0.35069444444444448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93" t="s">
        <v>69</v>
      </c>
      <c r="C36" s="192" t="s">
        <v>194</v>
      </c>
      <c r="D36" s="192"/>
      <c r="E36" s="196"/>
      <c r="F36" s="196"/>
      <c r="G36" s="196"/>
      <c r="H36" s="196"/>
      <c r="I36" s="192"/>
      <c r="J36" s="192"/>
      <c r="K36" s="192"/>
      <c r="L36" s="192"/>
      <c r="M36" s="192"/>
      <c r="N36" s="192"/>
      <c r="O36" s="192"/>
      <c r="P36" s="192"/>
    </row>
    <row r="37" spans="2:16" ht="18" customHeight="1" x14ac:dyDescent="0.25">
      <c r="B37" s="194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2:16" ht="18" customHeight="1" x14ac:dyDescent="0.25">
      <c r="B38" s="194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</row>
    <row r="39" spans="2:16" ht="18" customHeight="1" x14ac:dyDescent="0.25">
      <c r="B39" s="194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</row>
    <row r="40" spans="2:16" ht="18" customHeight="1" x14ac:dyDescent="0.25">
      <c r="B40" s="194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</row>
    <row r="41" spans="2:16" ht="18" customHeight="1" x14ac:dyDescent="0.25">
      <c r="B41" s="195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2" t="s">
        <v>70</v>
      </c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4"/>
    </row>
    <row r="44" spans="2:16" ht="14.1" customHeight="1" x14ac:dyDescent="0.25">
      <c r="B44" s="185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7"/>
    </row>
    <row r="45" spans="2:16" ht="14.1" customHeight="1" x14ac:dyDescent="0.25">
      <c r="B45" s="188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90"/>
    </row>
    <row r="46" spans="2:16" ht="14.1" customHeight="1" x14ac:dyDescent="0.25">
      <c r="B46" s="166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8"/>
    </row>
    <row r="47" spans="2:16" ht="14.1" customHeight="1" x14ac:dyDescent="0.25">
      <c r="B47" s="191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90"/>
    </row>
    <row r="48" spans="2:16" ht="14.1" customHeight="1" x14ac:dyDescent="0.2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25">
      <c r="B49" s="166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25">
      <c r="B50" s="166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25">
      <c r="B51" s="166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thickBot="1" x14ac:dyDescent="0.3">
      <c r="B52" s="169"/>
      <c r="C52" s="170"/>
      <c r="D52" s="167"/>
      <c r="E52" s="167"/>
      <c r="F52" s="167"/>
      <c r="G52" s="170"/>
      <c r="H52" s="170"/>
      <c r="I52" s="170"/>
      <c r="J52" s="170"/>
      <c r="K52" s="170"/>
      <c r="L52" s="170"/>
      <c r="M52" s="170"/>
      <c r="N52" s="170"/>
      <c r="O52" s="170"/>
      <c r="P52" s="171"/>
    </row>
    <row r="53" spans="2:16" ht="14.1" customHeight="1" thickTop="1" thickBot="1" x14ac:dyDescent="0.3">
      <c r="B53" s="172" t="s">
        <v>168</v>
      </c>
      <c r="C53" s="173"/>
      <c r="D53" s="105"/>
      <c r="E53" s="105"/>
      <c r="F53" s="105"/>
      <c r="G53" s="176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" customHeight="1" thickTop="1" thickBot="1" x14ac:dyDescent="0.3">
      <c r="B54" s="174" t="s">
        <v>167</v>
      </c>
      <c r="C54" s="175"/>
      <c r="D54" s="175"/>
      <c r="E54" s="175"/>
      <c r="F54" s="105"/>
      <c r="G54" s="179"/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3.5" customHeight="1" thickTop="1" x14ac:dyDescent="0.25"/>
    <row r="56" spans="2:16" ht="17.25" customHeight="1" x14ac:dyDescent="0.25">
      <c r="B56" s="153" t="s">
        <v>71</v>
      </c>
      <c r="C56" s="153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54" t="s">
        <v>72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73</v>
      </c>
      <c r="O57" s="155"/>
      <c r="P57" s="158"/>
    </row>
    <row r="58" spans="2:16" ht="17.100000000000001" customHeight="1" x14ac:dyDescent="0.25">
      <c r="B58" s="159" t="s">
        <v>74</v>
      </c>
      <c r="C58" s="160"/>
      <c r="D58" s="161"/>
      <c r="E58" s="159" t="s">
        <v>75</v>
      </c>
      <c r="F58" s="160"/>
      <c r="G58" s="161"/>
      <c r="H58" s="160" t="s">
        <v>76</v>
      </c>
      <c r="I58" s="160"/>
      <c r="J58" s="160"/>
      <c r="K58" s="162" t="s">
        <v>77</v>
      </c>
      <c r="L58" s="160"/>
      <c r="M58" s="163"/>
      <c r="N58" s="164"/>
      <c r="O58" s="160"/>
      <c r="P58" s="165"/>
    </row>
    <row r="59" spans="2:16" ht="20.100000000000001" customHeight="1" x14ac:dyDescent="0.25">
      <c r="B59" s="141" t="s">
        <v>78</v>
      </c>
      <c r="C59" s="142"/>
      <c r="D59" s="32" t="b">
        <v>1</v>
      </c>
      <c r="E59" s="141" t="s">
        <v>79</v>
      </c>
      <c r="F59" s="142"/>
      <c r="G59" s="32" t="b">
        <v>1</v>
      </c>
      <c r="H59" s="149" t="s">
        <v>80</v>
      </c>
      <c r="I59" s="142"/>
      <c r="J59" s="32" t="b">
        <v>1</v>
      </c>
      <c r="K59" s="149" t="s">
        <v>81</v>
      </c>
      <c r="L59" s="142"/>
      <c r="M59" s="32" t="b">
        <v>1</v>
      </c>
      <c r="N59" s="150" t="s">
        <v>82</v>
      </c>
      <c r="O59" s="142"/>
      <c r="P59" s="32" t="b">
        <v>1</v>
      </c>
    </row>
    <row r="60" spans="2:16" ht="20.100000000000001" customHeight="1" x14ac:dyDescent="0.25">
      <c r="B60" s="141" t="s">
        <v>83</v>
      </c>
      <c r="C60" s="142"/>
      <c r="D60" s="32" t="b">
        <v>1</v>
      </c>
      <c r="E60" s="141" t="s">
        <v>84</v>
      </c>
      <c r="F60" s="142"/>
      <c r="G60" s="32" t="b">
        <v>1</v>
      </c>
      <c r="H60" s="149" t="s">
        <v>85</v>
      </c>
      <c r="I60" s="142"/>
      <c r="J60" s="32" t="b">
        <v>1</v>
      </c>
      <c r="K60" s="149" t="s">
        <v>86</v>
      </c>
      <c r="L60" s="142"/>
      <c r="M60" s="32" t="b">
        <v>1</v>
      </c>
      <c r="N60" s="150" t="s">
        <v>87</v>
      </c>
      <c r="O60" s="142"/>
      <c r="P60" s="32" t="b">
        <v>1</v>
      </c>
    </row>
    <row r="61" spans="2:16" ht="20.100000000000001" customHeight="1" x14ac:dyDescent="0.25">
      <c r="B61" s="141" t="s">
        <v>88</v>
      </c>
      <c r="C61" s="142"/>
      <c r="D61" s="32" t="b">
        <v>1</v>
      </c>
      <c r="E61" s="141" t="s">
        <v>89</v>
      </c>
      <c r="F61" s="142"/>
      <c r="G61" s="32" t="b">
        <v>1</v>
      </c>
      <c r="H61" s="149" t="s">
        <v>90</v>
      </c>
      <c r="I61" s="142"/>
      <c r="J61" s="32" t="b">
        <v>1</v>
      </c>
      <c r="K61" s="149" t="s">
        <v>91</v>
      </c>
      <c r="L61" s="142"/>
      <c r="M61" s="32" t="b">
        <v>1</v>
      </c>
      <c r="N61" s="150" t="s">
        <v>92</v>
      </c>
      <c r="O61" s="142"/>
      <c r="P61" s="32" t="b">
        <v>1</v>
      </c>
    </row>
    <row r="62" spans="2:16" ht="20.100000000000001" customHeight="1" x14ac:dyDescent="0.25">
      <c r="B62" s="149" t="s">
        <v>90</v>
      </c>
      <c r="C62" s="142"/>
      <c r="D62" s="32" t="b">
        <v>1</v>
      </c>
      <c r="E62" s="141" t="s">
        <v>93</v>
      </c>
      <c r="F62" s="142"/>
      <c r="G62" s="32" t="b">
        <v>1</v>
      </c>
      <c r="H62" s="149" t="s">
        <v>94</v>
      </c>
      <c r="I62" s="142"/>
      <c r="J62" s="32" t="b">
        <v>0</v>
      </c>
      <c r="K62" s="149" t="s">
        <v>95</v>
      </c>
      <c r="L62" s="142"/>
      <c r="M62" s="32" t="b">
        <v>1</v>
      </c>
      <c r="N62" s="150" t="s">
        <v>85</v>
      </c>
      <c r="O62" s="142"/>
      <c r="P62" s="32" t="b">
        <v>1</v>
      </c>
    </row>
    <row r="63" spans="2:16" ht="20.100000000000001" customHeight="1" x14ac:dyDescent="0.25">
      <c r="B63" s="149" t="s">
        <v>96</v>
      </c>
      <c r="C63" s="142"/>
      <c r="D63" s="32" t="b">
        <v>1</v>
      </c>
      <c r="E63" s="141" t="s">
        <v>97</v>
      </c>
      <c r="F63" s="142"/>
      <c r="G63" s="32" t="b">
        <v>1</v>
      </c>
      <c r="H63" s="37"/>
      <c r="I63" s="38"/>
      <c r="J63" s="39"/>
      <c r="K63" s="149" t="s">
        <v>98</v>
      </c>
      <c r="L63" s="142"/>
      <c r="M63" s="32" t="b">
        <v>1</v>
      </c>
      <c r="N63" s="150" t="s">
        <v>166</v>
      </c>
      <c r="O63" s="142"/>
      <c r="P63" s="32" t="b">
        <v>1</v>
      </c>
    </row>
    <row r="64" spans="2:16" ht="20.100000000000001" customHeight="1" x14ac:dyDescent="0.25">
      <c r="B64" s="149" t="s">
        <v>99</v>
      </c>
      <c r="C64" s="142"/>
      <c r="D64" s="32" t="b">
        <v>0</v>
      </c>
      <c r="E64" s="141" t="s">
        <v>100</v>
      </c>
      <c r="F64" s="142"/>
      <c r="G64" s="32" t="b">
        <v>1</v>
      </c>
      <c r="H64" s="40"/>
      <c r="I64" s="41"/>
      <c r="J64" s="42"/>
      <c r="K64" s="151" t="s">
        <v>101</v>
      </c>
      <c r="L64" s="152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141" t="s">
        <v>164</v>
      </c>
      <c r="F65" s="142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143" t="s">
        <v>107</v>
      </c>
      <c r="C69" s="143"/>
      <c r="D69" s="50"/>
      <c r="E69" s="50"/>
      <c r="F69" s="145" t="s">
        <v>108</v>
      </c>
      <c r="G69" s="147" t="s">
        <v>109</v>
      </c>
      <c r="H69" s="50"/>
      <c r="I69" s="143" t="s">
        <v>110</v>
      </c>
      <c r="J69" s="143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144"/>
      <c r="C70" s="144"/>
      <c r="D70" s="54"/>
      <c r="E70" s="55"/>
      <c r="F70" s="146"/>
      <c r="G70" s="148"/>
      <c r="H70" s="56"/>
      <c r="I70" s="144"/>
      <c r="J70" s="144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-150.25399999999999</v>
      </c>
      <c r="D72" s="225">
        <v>-153.678</v>
      </c>
      <c r="E72" s="76" t="s">
        <v>120</v>
      </c>
      <c r="F72" s="90">
        <v>24</v>
      </c>
      <c r="G72" s="221">
        <v>20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-130.90600000000001</v>
      </c>
      <c r="D73" s="225">
        <v>-138.59700000000001</v>
      </c>
      <c r="E73" s="77" t="s">
        <v>124</v>
      </c>
      <c r="F73" s="91">
        <v>28</v>
      </c>
      <c r="G73" s="222">
        <v>40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-209.16</v>
      </c>
      <c r="D74" s="225">
        <v>-211.04</v>
      </c>
      <c r="E74" s="77" t="s">
        <v>129</v>
      </c>
      <c r="F74" s="95">
        <v>10</v>
      </c>
      <c r="G74" s="223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-106.687</v>
      </c>
      <c r="D75" s="225">
        <v>-112.66</v>
      </c>
      <c r="E75" s="77" t="s">
        <v>134</v>
      </c>
      <c r="F75" s="95">
        <v>50</v>
      </c>
      <c r="G75" s="223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29.132000000000001</v>
      </c>
      <c r="D76" s="225">
        <v>25.742000000000001</v>
      </c>
      <c r="E76" s="77" t="s">
        <v>139</v>
      </c>
      <c r="F76" s="95">
        <v>40</v>
      </c>
      <c r="G76" s="223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34.228999999999999</v>
      </c>
      <c r="D77" s="225">
        <v>30.341000000000001</v>
      </c>
      <c r="E77" s="77" t="s">
        <v>144</v>
      </c>
      <c r="F77" s="95">
        <v>160</v>
      </c>
      <c r="G77" s="223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24.963999999999999</v>
      </c>
      <c r="D78" s="225">
        <v>21.89</v>
      </c>
      <c r="E78" s="77" t="s">
        <v>149</v>
      </c>
      <c r="F78" s="92"/>
      <c r="G78" s="224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25.798999999999999</v>
      </c>
      <c r="D79" s="225">
        <v>22.693999999999999</v>
      </c>
      <c r="E79" s="76" t="s">
        <v>154</v>
      </c>
      <c r="F79" s="90">
        <v>31</v>
      </c>
      <c r="G79" s="221">
        <v>19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3.43E-5</v>
      </c>
      <c r="D80" s="226">
        <v>3.3200000000000001E-5</v>
      </c>
      <c r="E80" s="77" t="s">
        <v>159</v>
      </c>
      <c r="F80" s="91">
        <v>20</v>
      </c>
      <c r="G80" s="222">
        <v>76.3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201" t="s">
        <v>163</v>
      </c>
      <c r="C84" s="201"/>
    </row>
    <row r="85" spans="2:16" ht="15" customHeight="1" x14ac:dyDescent="0.25">
      <c r="B85" s="202" t="s">
        <v>184</v>
      </c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4"/>
    </row>
    <row r="86" spans="2:16" ht="15" customHeight="1" x14ac:dyDescent="0.25">
      <c r="B86" s="205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7"/>
    </row>
    <row r="87" spans="2:16" ht="15" customHeight="1" x14ac:dyDescent="0.25">
      <c r="B87" s="205"/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7"/>
    </row>
    <row r="88" spans="2:16" ht="15" customHeight="1" x14ac:dyDescent="0.25">
      <c r="B88" s="205"/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7"/>
    </row>
    <row r="89" spans="2:16" ht="15" customHeight="1" x14ac:dyDescent="0.25">
      <c r="B89" s="217"/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3"/>
    </row>
    <row r="90" spans="2:16" ht="15" customHeight="1" x14ac:dyDescent="0.25">
      <c r="B90" s="218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20"/>
    </row>
    <row r="91" spans="2:16" ht="15" customHeight="1" x14ac:dyDescent="0.25">
      <c r="B91" s="218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20"/>
    </row>
    <row r="92" spans="2:16" ht="15" customHeight="1" x14ac:dyDescent="0.25">
      <c r="B92" s="211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3"/>
    </row>
    <row r="93" spans="2:16" ht="15" customHeight="1" x14ac:dyDescent="0.25">
      <c r="B93" s="211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3"/>
    </row>
    <row r="94" spans="2:16" ht="15" customHeight="1" x14ac:dyDescent="0.25">
      <c r="B94" s="211"/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3"/>
    </row>
    <row r="95" spans="2:16" ht="15" customHeight="1" x14ac:dyDescent="0.25">
      <c r="B95" s="211"/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3"/>
    </row>
    <row r="96" spans="2:16" ht="15" customHeight="1" x14ac:dyDescent="0.25">
      <c r="B96" s="211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3"/>
    </row>
    <row r="97" spans="2:16" ht="15" customHeight="1" x14ac:dyDescent="0.25">
      <c r="B97" s="211"/>
      <c r="C97" s="212"/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3"/>
    </row>
    <row r="98" spans="2:16" ht="15" customHeight="1" x14ac:dyDescent="0.25">
      <c r="B98" s="211"/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3"/>
    </row>
    <row r="99" spans="2:16" ht="15" customHeight="1" x14ac:dyDescent="0.25">
      <c r="B99" s="214"/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/>
      <c r="P99" s="21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2025-01-25T03:18:40Z</dcterms:modified>
</cp:coreProperties>
</file>