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I19" i="1"/>
  <c r="D25" i="1" l="1"/>
  <c r="D23" i="1"/>
  <c r="H18" i="1" l="1"/>
  <c r="I18" i="1" s="1"/>
  <c r="J18" i="1" s="1"/>
  <c r="J19" i="1" s="1"/>
  <c r="G18" i="1" l="1"/>
  <c r="F18" i="1" l="1"/>
  <c r="D18" i="1" l="1"/>
  <c r="E18" i="1" l="1"/>
  <c r="C23" i="1"/>
  <c r="C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<sst xmlns="http://schemas.openxmlformats.org/spreadsheetml/2006/main" count="215" uniqueCount="199">
  <si>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</si>
  <si>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</si>
  <si>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</si>
  <si>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</si>
  <si>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</si>
  <si>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</si>
  <si>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</si>
  <si>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</si>
  <si>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</si>
  <si>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</si>
  <si>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</si>
  <si>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</si>
  <si>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</si>
  <si>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</si>
  <si>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</si>
  <si>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</si>
  <si>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</si>
  <si>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</si>
  <si>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</si>
  <si>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</si>
  <si>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</si>
  <si>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</si>
  <si>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</si>
  <si>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</si>
  <si>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</si>
  <si>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</si>
  <si>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</si>
  <si>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</si>
  <si>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</si>
  <si>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</si>
  <si>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</si>
  <si>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</si>
  <si>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</si>
  <si>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</si>
  <si>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</si>
  <si>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</si>
  <si>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</si>
  <si>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</si>
  <si>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</si>
  <si>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</si>
  <si>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</si>
  <si>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</si>
  <si>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</si>
  <si>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</si>
  <si>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</si>
  <si>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</si>
  <si>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</si>
  <si>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</si>
  <si>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</si>
  <si>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</si>
  <si>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</si>
  <si>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</si>
  <si>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</si>
  <si>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</si>
  <si>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</si>
  <si>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</si>
  <si>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</si>
  <si>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</si>
  <si>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</si>
  <si>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</si>
  <si>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</si>
  <si>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</si>
  <si>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</si>
  <si>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</si>
  <si>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</si>
  <si>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</si>
  <si>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</si>
  <si>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</si>
  <si>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</si>
  <si>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</si>
  <si>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</si>
  <si>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</si>
  <si>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</si>
  <si>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</si>
  <si>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</si>
  <si>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</si>
  <si>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</si>
  <si>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</si>
  <si>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</si>
  <si>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</si>
  <si>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</si>
  <si>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</si>
  <si>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</si>
  <si>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</si>
  <si>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</si>
  <si>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</si>
  <si>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</si>
  <si>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</si>
  <si>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</si>
  <si>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</si>
  <si>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</si>
  <si>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</si>
  <si>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</si>
  <si>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</si>
  <si>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</si>
  <si>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</si>
  <si>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</si>
  <si>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</si>
  <si>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</si>
  <si>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</si>
  <si>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</si>
  <si>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</si>
  <si>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</si>
  <si>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</si>
  <si>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</si>
  <si>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</si>
  <si>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</si>
  <si>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</si>
  <si>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</si>
  <si>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</si>
  <si>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</si>
  <si>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</si>
  <si>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</si>
  <si>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</si>
  <si>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</si>
  <si>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</si>
  <si>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</si>
  <si>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</si>
  <si>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</si>
  <si>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</si>
  <si>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</si>
  <si>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</si>
  <si>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</si>
  <si>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</si>
  <si>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</si>
  <si>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</si>
  <si>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</si>
  <si>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</si>
  <si>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</si>
  <si>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</si>
  <si>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</si>
  <si>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</si>
  <si>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</si>
  <si>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</si>
  <si>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</si>
  <si>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</si>
  <si>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</si>
  <si>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</si>
  <si>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</si>
  <si>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</si>
  <si>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</si>
  <si>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</si>
  <si>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</si>
  <si>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</si>
  <si>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</si>
  <si>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</si>
  <si>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</si>
  <si>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</si>
  <si>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</si>
  <si>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</si>
  <si>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</si>
  <si>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</si>
  <si>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</si>
  <si>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</si>
  <si>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</si>
  <si>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</si>
  <si>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</si>
  <si>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</si>
  <si>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</si>
  <si>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</si>
  <si>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</si>
  <si>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</si>
  <si>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</si>
  <si>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</si>
  <si>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</si>
  <si>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</si>
  <si>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</si>
  <si>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</si>
  <si>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</si>
  <si>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</si>
  <si>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</si>
  <si>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</si>
  <si>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</si>
  <si>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</si>
  <si>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</si>
  <si>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</si>
  <si>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</si>
  <si>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</si>
  <si>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</si>
  <si>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</si>
  <si>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</si>
  <si>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</si>
  <si>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</si>
  <si>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KSP</t>
    <phoneticPr fontId="3" type="noConversion"/>
  </si>
  <si>
    <t xml:space="preserve">1) 방풍막 연결 </t>
    <phoneticPr fontId="3" type="noConversion"/>
  </si>
  <si>
    <t xml:space="preserve"> /  /  /  /</t>
    <phoneticPr fontId="3" type="noConversion"/>
  </si>
  <si>
    <t>E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</si>
  <si>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</si>
  <si>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</si>
  <si>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</si>
  <si>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</si>
  <si>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김부진</t>
    <phoneticPr fontId="3" type="noConversion"/>
  </si>
  <si>
    <t xml:space="preserve"> 20s/36k 20s/24k 31s/25k 45s/25k</t>
    <phoneticPr fontId="3" type="noConversion"/>
  </si>
  <si>
    <t>25s/9k 52s/12k</t>
    <phoneticPr fontId="3" type="noConversion"/>
  </si>
  <si>
    <t>SW</t>
    <phoneticPr fontId="3" type="noConversion"/>
  </si>
  <si>
    <t>M_002629-002630:K</t>
    <phoneticPr fontId="3" type="noConversion"/>
  </si>
  <si>
    <t>E</t>
    <phoneticPr fontId="3" type="noConversion"/>
  </si>
  <si>
    <t>M_002704-002705:T</t>
    <phoneticPr fontId="3" type="noConversion"/>
  </si>
  <si>
    <t>1) [23:15] 짙은 구름으로 관측중단후 대기중, [00:50]재개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</si>
</sst>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14" sqref="H14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85" t="s">
        <v>0</v>
      </c>
      <c r="C2" s="18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86">
        <v>45679</v>
      </c>
      <c r="D3" s="187"/>
      <c r="E3" s="1"/>
      <c r="F3" s="1"/>
      <c r="G3" s="1"/>
      <c r="H3" s="1"/>
      <c r="I3" s="1"/>
      <c r="J3" s="1"/>
      <c r="K3" s="35" t="s">
        <v>2</v>
      </c>
      <c r="L3" s="188">
        <f>(P31-(P32+P33))/P31*100</f>
        <v>80.651731160896134</v>
      </c>
      <c r="M3" s="188"/>
      <c r="N3" s="35" t="s">
        <v>3</v>
      </c>
      <c r="O3" s="188">
        <f>(P31-P33)/P31*100</f>
        <v>100</v>
      </c>
      <c r="P3" s="188"/>
    </row>
    <row r="4" spans="2:16" ht="14.25" customHeight="1" x14ac:dyDescent="0.25">
      <c r="B4" s="23" t="s">
        <v>4</v>
      </c>
      <c r="C4" s="2" t="s">
        <v>191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85" t="s">
        <v>6</v>
      </c>
      <c r="C7" s="18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7">
        <v>0.79166666666666663</v>
      </c>
      <c r="D9" s="128">
        <v>1.86</v>
      </c>
      <c r="E9" s="128">
        <v>24</v>
      </c>
      <c r="F9" s="128">
        <v>25</v>
      </c>
      <c r="G9" s="125" t="s">
        <v>194</v>
      </c>
      <c r="H9" s="128">
        <v>4.5</v>
      </c>
      <c r="I9" s="125">
        <v>38.299999999999997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7">
        <v>0.92361111111111116</v>
      </c>
      <c r="D10" s="128">
        <v>2.76</v>
      </c>
      <c r="E10" s="128">
        <v>19</v>
      </c>
      <c r="F10" s="128">
        <v>47</v>
      </c>
      <c r="G10" s="125" t="s">
        <v>196</v>
      </c>
      <c r="H10" s="128">
        <v>1.7</v>
      </c>
      <c r="I10" s="131"/>
      <c r="J10" s="12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3">
        <v>0.10416666666666667</v>
      </c>
      <c r="D11" s="214">
        <v>1.4</v>
      </c>
      <c r="E11" s="214">
        <v>18</v>
      </c>
      <c r="F11" s="214">
        <v>52</v>
      </c>
      <c r="G11" s="215" t="s">
        <v>186</v>
      </c>
      <c r="H11" s="216">
        <v>2.1</v>
      </c>
      <c r="I11" s="217"/>
      <c r="J11" s="218">
        <f>IF(L11, 1, 0) + IF(M11, 2, 0) + IF(N11, 4, 0) + IF(O11, 8, 0) + IF(P11, 16, 0)</f>
        <v>1</v>
      </c>
      <c r="K11" s="81" t="b">
        <v>0</v>
      </c>
      <c r="L11" s="81" t="b">
        <v>1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23.3125</v>
      </c>
      <c r="D12" s="12">
        <f>AVERAGE(D9:D11)</f>
        <v>2.0066666666666664</v>
      </c>
      <c r="E12" s="12">
        <f>AVERAGE(E9:E11)</f>
        <v>20.333333333333332</v>
      </c>
      <c r="F12" s="13">
        <f>AVERAGE(F9:F11)</f>
        <v>41.333333333333336</v>
      </c>
      <c r="G12" s="14"/>
      <c r="H12" s="15">
        <f>AVERAGE(H9:H11)</f>
        <v>2.7666666666666671</v>
      </c>
      <c r="I12" s="16"/>
      <c r="J12" s="17">
        <f>AVERAGE(J9:J11)</f>
        <v>0.66666666666666663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85" t="s">
        <v>25</v>
      </c>
      <c r="C14" s="18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187</v>
      </c>
      <c r="H16" s="121" t="s">
        <v>189</v>
      </c>
      <c r="I16" s="121" t="s">
        <v>190</v>
      </c>
      <c r="J16" s="121" t="s">
        <v>188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0.68263888888888891</v>
      </c>
      <c r="D17" s="120">
        <v>0.68472222222222223</v>
      </c>
      <c r="E17" s="120">
        <v>0.76944444444444438</v>
      </c>
      <c r="F17" s="120">
        <v>0.79166666666666663</v>
      </c>
      <c r="G17" s="120">
        <v>0.88888888888888884</v>
      </c>
      <c r="H17" s="120">
        <v>3.4722222222222224E-2</v>
      </c>
      <c r="I17" s="120">
        <v>0.10416666666666667</v>
      </c>
      <c r="J17" s="120">
        <v>0.125</v>
      </c>
      <c r="K17" s="101"/>
      <c r="L17" s="101"/>
      <c r="M17" s="101"/>
      <c r="N17" s="101"/>
      <c r="O17" s="101"/>
      <c r="P17" s="120">
        <v>0.12986111111111112</v>
      </c>
    </row>
    <row r="18" spans="2:16" ht="14.1" customHeight="1" x14ac:dyDescent="0.25">
      <c r="B18" s="24" t="s">
        <v>43</v>
      </c>
      <c r="C18" s="121">
        <v>2582</v>
      </c>
      <c r="D18" s="121">
        <f>C18+1</f>
        <v>2583</v>
      </c>
      <c r="E18" s="121">
        <f t="shared" ref="E18" si="0">D19+1</f>
        <v>2594</v>
      </c>
      <c r="F18" s="121">
        <f>E19+1</f>
        <v>2608</v>
      </c>
      <c r="G18" s="121">
        <f>F19+1</f>
        <v>2670</v>
      </c>
      <c r="H18" s="121">
        <f>G19+1</f>
        <v>2722</v>
      </c>
      <c r="I18" s="121">
        <f t="shared" ref="I18:J18" si="1">H19+1</f>
        <v>2768</v>
      </c>
      <c r="J18" s="121">
        <f t="shared" si="1"/>
        <v>2781</v>
      </c>
      <c r="K18" s="100"/>
      <c r="L18" s="101"/>
      <c r="M18" s="101"/>
      <c r="N18" s="101"/>
      <c r="O18" s="101"/>
      <c r="P18" s="121">
        <f>MAX(C18:O19)+1</f>
        <v>2786</v>
      </c>
    </row>
    <row r="19" spans="2:16" ht="14.1" customHeight="1" thickBot="1" x14ac:dyDescent="0.3">
      <c r="B19" s="9" t="s">
        <v>44</v>
      </c>
      <c r="C19" s="83"/>
      <c r="D19" s="121">
        <v>2593</v>
      </c>
      <c r="E19" s="130">
        <v>2607</v>
      </c>
      <c r="F19" s="130">
        <v>2669</v>
      </c>
      <c r="G19" s="130">
        <v>2721</v>
      </c>
      <c r="H19" s="130">
        <v>2767</v>
      </c>
      <c r="I19" s="130">
        <f>I18+12</f>
        <v>2780</v>
      </c>
      <c r="J19" s="130">
        <f t="shared" ref="I19:J19" si="2">J18+4</f>
        <v>2785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3">IF(ISNUMBER(E18),E19-E18+1,"")</f>
        <v>14</v>
      </c>
      <c r="F20" s="89">
        <f t="shared" si="3"/>
        <v>62</v>
      </c>
      <c r="G20" s="89">
        <f t="shared" si="3"/>
        <v>52</v>
      </c>
      <c r="H20" s="89">
        <f t="shared" si="3"/>
        <v>46</v>
      </c>
      <c r="I20" s="89">
        <f t="shared" si="3"/>
        <v>13</v>
      </c>
      <c r="J20" s="89">
        <f t="shared" si="3"/>
        <v>5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97" t="s">
        <v>46</v>
      </c>
      <c r="C22" s="24" t="s">
        <v>21</v>
      </c>
      <c r="D22" s="24" t="s">
        <v>23</v>
      </c>
      <c r="E22" s="24" t="s">
        <v>47</v>
      </c>
      <c r="F22" s="198" t="s">
        <v>48</v>
      </c>
      <c r="G22" s="198"/>
      <c r="H22" s="198"/>
      <c r="I22" s="198"/>
      <c r="J22" s="24" t="s">
        <v>21</v>
      </c>
      <c r="K22" s="24" t="s">
        <v>23</v>
      </c>
      <c r="L22" s="24" t="s">
        <v>47</v>
      </c>
      <c r="M22" s="198" t="s">
        <v>48</v>
      </c>
      <c r="N22" s="198"/>
      <c r="O22" s="198"/>
      <c r="P22" s="198"/>
    </row>
    <row r="23" spans="2:16" ht="13.5" customHeight="1" x14ac:dyDescent="0.25">
      <c r="B23" s="197"/>
      <c r="C23" s="122">
        <f>D18+5</f>
        <v>2588</v>
      </c>
      <c r="D23" s="122">
        <f>C23+3</f>
        <v>2591</v>
      </c>
      <c r="E23" s="123" t="s">
        <v>181</v>
      </c>
      <c r="F23" s="196" t="s">
        <v>192</v>
      </c>
      <c r="G23" s="196"/>
      <c r="H23" s="196"/>
      <c r="I23" s="196"/>
      <c r="J23" s="124"/>
      <c r="K23" s="124"/>
      <c r="L23" s="125" t="s">
        <v>50</v>
      </c>
      <c r="M23" s="196" t="s">
        <v>185</v>
      </c>
      <c r="N23" s="196"/>
      <c r="O23" s="196"/>
      <c r="P23" s="196"/>
    </row>
    <row r="24" spans="2:16" ht="13.5" customHeight="1" x14ac:dyDescent="0.25">
      <c r="B24" s="197"/>
      <c r="C24" s="126"/>
      <c r="D24" s="126"/>
      <c r="E24" s="125" t="s">
        <v>177</v>
      </c>
      <c r="F24" s="196" t="s">
        <v>179</v>
      </c>
      <c r="G24" s="196"/>
      <c r="H24" s="196"/>
      <c r="I24" s="196"/>
      <c r="J24" s="124"/>
      <c r="K24" s="124"/>
      <c r="L24" s="125" t="s">
        <v>51</v>
      </c>
      <c r="M24" s="196" t="s">
        <v>179</v>
      </c>
      <c r="N24" s="196"/>
      <c r="O24" s="196"/>
      <c r="P24" s="196"/>
    </row>
    <row r="25" spans="2:16" ht="13.5" customHeight="1" x14ac:dyDescent="0.25">
      <c r="B25" s="197"/>
      <c r="C25" s="126">
        <f>D23+1</f>
        <v>2592</v>
      </c>
      <c r="D25" s="126">
        <f>C25+1</f>
        <v>2593</v>
      </c>
      <c r="E25" s="125" t="s">
        <v>51</v>
      </c>
      <c r="F25" s="196" t="s">
        <v>193</v>
      </c>
      <c r="G25" s="196"/>
      <c r="H25" s="196"/>
      <c r="I25" s="196"/>
      <c r="J25" s="124"/>
      <c r="K25" s="124"/>
      <c r="L25" s="125" t="s">
        <v>180</v>
      </c>
      <c r="M25" s="196" t="s">
        <v>185</v>
      </c>
      <c r="N25" s="196"/>
      <c r="O25" s="196"/>
      <c r="P25" s="196"/>
    </row>
    <row r="26" spans="2:16" ht="13.5" customHeight="1" x14ac:dyDescent="0.25">
      <c r="B26" s="197"/>
      <c r="C26" s="126"/>
      <c r="D26" s="126"/>
      <c r="E26" s="125" t="s">
        <v>50</v>
      </c>
      <c r="F26" s="196" t="s">
        <v>179</v>
      </c>
      <c r="G26" s="196"/>
      <c r="H26" s="196"/>
      <c r="I26" s="196"/>
      <c r="J26" s="124"/>
      <c r="K26" s="124"/>
      <c r="L26" s="125" t="s">
        <v>49</v>
      </c>
      <c r="M26" s="196" t="s">
        <v>179</v>
      </c>
      <c r="N26" s="196"/>
      <c r="O26" s="196"/>
      <c r="P26" s="196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85" t="s">
        <v>52</v>
      </c>
      <c r="C28" s="185"/>
      <c r="D28" s="18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>
        <v>0.14652777777777778</v>
      </c>
      <c r="O30" s="112"/>
      <c r="P30" s="94">
        <f>SUM(C30:J30,L30:N30)</f>
        <v>0.29236111111111107</v>
      </c>
    </row>
    <row r="31" spans="2:16" ht="14.1" customHeight="1" x14ac:dyDescent="0.25">
      <c r="B31" s="25" t="s">
        <v>171</v>
      </c>
      <c r="C31" s="117"/>
      <c r="D31" s="132">
        <v>0.2298611111111111</v>
      </c>
      <c r="E31" s="132">
        <v>6.9444444444444434E-2</v>
      </c>
      <c r="F31" s="132"/>
      <c r="G31" s="132"/>
      <c r="H31" s="132"/>
      <c r="I31" s="132"/>
      <c r="J31" s="132"/>
      <c r="K31" s="132">
        <v>4.1666666666666664E-2</v>
      </c>
      <c r="L31" s="132"/>
      <c r="M31" s="132"/>
      <c r="N31" s="132"/>
      <c r="O31" s="118"/>
      <c r="P31" s="94">
        <f>SUM(C31:N31)</f>
        <v>0.34097222222222223</v>
      </c>
    </row>
    <row r="32" spans="2:16" ht="14.1" customHeight="1" x14ac:dyDescent="0.25">
      <c r="B32" s="25" t="s">
        <v>67</v>
      </c>
      <c r="C32" s="114"/>
      <c r="D32" s="115">
        <v>6.5972222222222224E-2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6.5972222222222224E-2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0.16388888888888886</v>
      </c>
      <c r="E34" s="84">
        <f t="shared" si="4"/>
        <v>6.9444444444444434E-2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0.27500000000000002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2" t="s">
        <v>69</v>
      </c>
      <c r="C36" s="181" t="s">
        <v>195</v>
      </c>
      <c r="D36" s="181"/>
      <c r="E36" s="181" t="s">
        <v>197</v>
      </c>
      <c r="F36" s="181"/>
      <c r="G36" s="209"/>
      <c r="H36" s="209"/>
      <c r="I36" s="181"/>
      <c r="J36" s="181"/>
      <c r="K36" s="181"/>
      <c r="L36" s="181"/>
      <c r="M36" s="181"/>
      <c r="N36" s="181"/>
      <c r="O36" s="181"/>
      <c r="P36" s="181"/>
    </row>
    <row r="37" spans="2:16" ht="18" customHeight="1" x14ac:dyDescent="0.25">
      <c r="B37" s="183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</row>
    <row r="38" spans="2:16" ht="18" customHeight="1" x14ac:dyDescent="0.25">
      <c r="B38" s="183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</row>
    <row r="39" spans="2:16" ht="18" customHeight="1" x14ac:dyDescent="0.25">
      <c r="B39" s="183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</row>
    <row r="40" spans="2:16" ht="18" customHeight="1" x14ac:dyDescent="0.25">
      <c r="B40" s="183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</row>
    <row r="41" spans="2:16" ht="18" customHeight="1" x14ac:dyDescent="0.25">
      <c r="B41" s="184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70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210" t="s">
        <v>198</v>
      </c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2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80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168</v>
      </c>
      <c r="C53" s="165"/>
      <c r="D53" s="105"/>
      <c r="E53" s="105"/>
      <c r="F53" s="105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167</v>
      </c>
      <c r="C54" s="167"/>
      <c r="D54" s="167"/>
      <c r="E54" s="167"/>
      <c r="F54" s="105"/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71</v>
      </c>
      <c r="C56" s="14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46" t="s">
        <v>72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73</v>
      </c>
      <c r="O57" s="147"/>
      <c r="P57" s="150"/>
    </row>
    <row r="58" spans="2:16" ht="17.100000000000001" customHeight="1" x14ac:dyDescent="0.25">
      <c r="B58" s="151" t="s">
        <v>74</v>
      </c>
      <c r="C58" s="152"/>
      <c r="D58" s="153"/>
      <c r="E58" s="151" t="s">
        <v>75</v>
      </c>
      <c r="F58" s="152"/>
      <c r="G58" s="153"/>
      <c r="H58" s="152" t="s">
        <v>76</v>
      </c>
      <c r="I58" s="152"/>
      <c r="J58" s="152"/>
      <c r="K58" s="154" t="s">
        <v>77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78</v>
      </c>
      <c r="C59" s="134"/>
      <c r="D59" s="32" t="b">
        <v>1</v>
      </c>
      <c r="E59" s="133" t="s">
        <v>79</v>
      </c>
      <c r="F59" s="134"/>
      <c r="G59" s="32" t="b">
        <v>1</v>
      </c>
      <c r="H59" s="141" t="s">
        <v>80</v>
      </c>
      <c r="I59" s="134"/>
      <c r="J59" s="32" t="b">
        <v>1</v>
      </c>
      <c r="K59" s="141" t="s">
        <v>81</v>
      </c>
      <c r="L59" s="134"/>
      <c r="M59" s="32" t="b">
        <v>1</v>
      </c>
      <c r="N59" s="142" t="s">
        <v>82</v>
      </c>
      <c r="O59" s="134"/>
      <c r="P59" s="32" t="b">
        <v>1</v>
      </c>
    </row>
    <row r="60" spans="2:16" ht="20.100000000000001" customHeight="1" x14ac:dyDescent="0.25">
      <c r="B60" s="133" t="s">
        <v>83</v>
      </c>
      <c r="C60" s="134"/>
      <c r="D60" s="32" t="b">
        <v>1</v>
      </c>
      <c r="E60" s="133" t="s">
        <v>84</v>
      </c>
      <c r="F60" s="134"/>
      <c r="G60" s="32" t="b">
        <v>1</v>
      </c>
      <c r="H60" s="141" t="s">
        <v>85</v>
      </c>
      <c r="I60" s="134"/>
      <c r="J60" s="32" t="b">
        <v>1</v>
      </c>
      <c r="K60" s="141" t="s">
        <v>86</v>
      </c>
      <c r="L60" s="134"/>
      <c r="M60" s="32" t="b">
        <v>1</v>
      </c>
      <c r="N60" s="142" t="s">
        <v>87</v>
      </c>
      <c r="O60" s="134"/>
      <c r="P60" s="32" t="b">
        <v>1</v>
      </c>
    </row>
    <row r="61" spans="2:16" ht="20.100000000000001" customHeight="1" x14ac:dyDescent="0.25">
      <c r="B61" s="133" t="s">
        <v>88</v>
      </c>
      <c r="C61" s="134"/>
      <c r="D61" s="32" t="b">
        <v>1</v>
      </c>
      <c r="E61" s="133" t="s">
        <v>89</v>
      </c>
      <c r="F61" s="134"/>
      <c r="G61" s="32" t="b">
        <v>1</v>
      </c>
      <c r="H61" s="141" t="s">
        <v>90</v>
      </c>
      <c r="I61" s="134"/>
      <c r="J61" s="32" t="b">
        <v>1</v>
      </c>
      <c r="K61" s="141" t="s">
        <v>91</v>
      </c>
      <c r="L61" s="134"/>
      <c r="M61" s="32" t="b">
        <v>1</v>
      </c>
      <c r="N61" s="142" t="s">
        <v>92</v>
      </c>
      <c r="O61" s="134"/>
      <c r="P61" s="32" t="b">
        <v>1</v>
      </c>
    </row>
    <row r="62" spans="2:16" ht="20.100000000000001" customHeight="1" x14ac:dyDescent="0.25">
      <c r="B62" s="141" t="s">
        <v>90</v>
      </c>
      <c r="C62" s="134"/>
      <c r="D62" s="32" t="b">
        <v>1</v>
      </c>
      <c r="E62" s="133" t="s">
        <v>93</v>
      </c>
      <c r="F62" s="134"/>
      <c r="G62" s="32" t="b">
        <v>1</v>
      </c>
      <c r="H62" s="141" t="s">
        <v>94</v>
      </c>
      <c r="I62" s="134"/>
      <c r="J62" s="32" t="b">
        <v>0</v>
      </c>
      <c r="K62" s="141" t="s">
        <v>95</v>
      </c>
      <c r="L62" s="134"/>
      <c r="M62" s="32" t="b">
        <v>1</v>
      </c>
      <c r="N62" s="142" t="s">
        <v>85</v>
      </c>
      <c r="O62" s="134"/>
      <c r="P62" s="32" t="b">
        <v>1</v>
      </c>
    </row>
    <row r="63" spans="2:16" ht="20.100000000000001" customHeight="1" x14ac:dyDescent="0.25">
      <c r="B63" s="141" t="s">
        <v>96</v>
      </c>
      <c r="C63" s="134"/>
      <c r="D63" s="32" t="b">
        <v>1</v>
      </c>
      <c r="E63" s="133" t="s">
        <v>97</v>
      </c>
      <c r="F63" s="134"/>
      <c r="G63" s="32" t="b">
        <v>1</v>
      </c>
      <c r="H63" s="37"/>
      <c r="I63" s="38"/>
      <c r="J63" s="39"/>
      <c r="K63" s="141" t="s">
        <v>98</v>
      </c>
      <c r="L63" s="134"/>
      <c r="M63" s="32" t="b">
        <v>1</v>
      </c>
      <c r="N63" s="142" t="s">
        <v>166</v>
      </c>
      <c r="O63" s="134"/>
      <c r="P63" s="32" t="b">
        <v>1</v>
      </c>
    </row>
    <row r="64" spans="2:16" ht="20.100000000000001" customHeight="1" x14ac:dyDescent="0.25">
      <c r="B64" s="141" t="s">
        <v>99</v>
      </c>
      <c r="C64" s="134"/>
      <c r="D64" s="32" t="b">
        <v>0</v>
      </c>
      <c r="E64" s="133" t="s">
        <v>100</v>
      </c>
      <c r="F64" s="134"/>
      <c r="G64" s="32" t="b">
        <v>1</v>
      </c>
      <c r="H64" s="40"/>
      <c r="I64" s="41"/>
      <c r="J64" s="42"/>
      <c r="K64" s="143" t="s">
        <v>101</v>
      </c>
      <c r="L64" s="144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3" t="s">
        <v>164</v>
      </c>
      <c r="F65" s="134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35" t="s">
        <v>107</v>
      </c>
      <c r="C69" s="135"/>
      <c r="D69" s="50"/>
      <c r="E69" s="50"/>
      <c r="F69" s="137" t="s">
        <v>108</v>
      </c>
      <c r="G69" s="139" t="s">
        <v>109</v>
      </c>
      <c r="H69" s="50"/>
      <c r="I69" s="135" t="s">
        <v>110</v>
      </c>
      <c r="J69" s="135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36"/>
      <c r="C70" s="136"/>
      <c r="D70" s="54"/>
      <c r="E70" s="55"/>
      <c r="F70" s="138"/>
      <c r="G70" s="140"/>
      <c r="H70" s="56"/>
      <c r="I70" s="136"/>
      <c r="J70" s="136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-150.26300000000001</v>
      </c>
      <c r="D72" s="223">
        <v>-153.839</v>
      </c>
      <c r="E72" s="76" t="s">
        <v>120</v>
      </c>
      <c r="F72" s="90">
        <v>23.1</v>
      </c>
      <c r="G72" s="219">
        <v>20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-131.09800000000001</v>
      </c>
      <c r="D73" s="223">
        <v>-138.38200000000001</v>
      </c>
      <c r="E73" s="77" t="s">
        <v>124</v>
      </c>
      <c r="F73" s="91">
        <v>33.5</v>
      </c>
      <c r="G73" s="220">
        <v>32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-209.22399999999999</v>
      </c>
      <c r="D74" s="223">
        <v>-210.94900000000001</v>
      </c>
      <c r="E74" s="77" t="s">
        <v>129</v>
      </c>
      <c r="F74" s="95">
        <v>10</v>
      </c>
      <c r="G74" s="221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-107.98</v>
      </c>
      <c r="D75" s="223">
        <v>-112.51600000000001</v>
      </c>
      <c r="E75" s="77" t="s">
        <v>134</v>
      </c>
      <c r="F75" s="95">
        <v>50</v>
      </c>
      <c r="G75" s="221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29.85</v>
      </c>
      <c r="D76" s="223">
        <v>25.08</v>
      </c>
      <c r="E76" s="77" t="s">
        <v>139</v>
      </c>
      <c r="F76" s="95">
        <v>40</v>
      </c>
      <c r="G76" s="221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35.125999999999998</v>
      </c>
      <c r="D77" s="223">
        <v>29.579000000000001</v>
      </c>
      <c r="E77" s="77" t="s">
        <v>144</v>
      </c>
      <c r="F77" s="95">
        <v>160</v>
      </c>
      <c r="G77" s="221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26.677</v>
      </c>
      <c r="D78" s="223">
        <v>21.068999999999999</v>
      </c>
      <c r="E78" s="77" t="s">
        <v>149</v>
      </c>
      <c r="F78" s="92"/>
      <c r="G78" s="222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26.498000000000001</v>
      </c>
      <c r="D79" s="223">
        <v>21.908000000000001</v>
      </c>
      <c r="E79" s="76" t="s">
        <v>154</v>
      </c>
      <c r="F79" s="90">
        <v>27.5</v>
      </c>
      <c r="G79" s="219">
        <v>20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3.4199999999999998E-5</v>
      </c>
      <c r="D80" s="224">
        <v>3.29E-5</v>
      </c>
      <c r="E80" s="77" t="s">
        <v>159</v>
      </c>
      <c r="F80" s="91">
        <v>30.1</v>
      </c>
      <c r="G80" s="220">
        <v>52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89" t="s">
        <v>163</v>
      </c>
      <c r="C84" s="189"/>
    </row>
    <row r="85" spans="2:16" ht="15" customHeight="1" x14ac:dyDescent="0.25">
      <c r="B85" s="190" t="s">
        <v>184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2"/>
    </row>
    <row r="86" spans="2:16" ht="15" customHeight="1" x14ac:dyDescent="0.25">
      <c r="B86" s="193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</row>
    <row r="87" spans="2:16" ht="15" customHeight="1" x14ac:dyDescent="0.25">
      <c r="B87" s="193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</row>
    <row r="88" spans="2:16" ht="15" customHeight="1" x14ac:dyDescent="0.25">
      <c r="B88" s="193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</row>
    <row r="89" spans="2:16" ht="15" customHeight="1" x14ac:dyDescent="0.25">
      <c r="B89" s="205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2025-01-23T03:11:31Z</dcterms:modified>
</cp:coreProperties>
</file>