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23" i="1" l="1"/>
  <c r="J25" i="1" s="1"/>
  <c r="K25" i="1" s="1"/>
  <c r="P18" i="1" l="1"/>
  <c r="I18" i="1"/>
  <c r="H18" i="1"/>
  <c r="G18" i="1" l="1"/>
  <c r="F18" i="1" l="1"/>
  <c r="D18" i="1" l="1"/>
  <c r="E18" i="1" l="1"/>
  <c r="C23" i="1"/>
  <c r="D23" i="1" s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<sst xmlns="http://schemas.openxmlformats.org/spreadsheetml/2006/main" count="217" uniqueCount="202">
  <si>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</si>
  <si>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</si>
  <si>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</si>
  <si>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</si>
  <si>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</si>
  <si>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</si>
  <si>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</si>
  <si>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</si>
  <si>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</si>
  <si>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</si>
  <si>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</si>
  <si>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</si>
  <si>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</si>
  <si>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</si>
  <si>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</si>
  <si>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</si>
  <si>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</si>
  <si>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</si>
  <si>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</si>
  <si>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</si>
  <si>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</si>
  <si>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</si>
  <si>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</si>
  <si>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</si>
  <si>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</si>
  <si>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</si>
  <si>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</si>
  <si>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</si>
  <si>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</si>
  <si>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</si>
  <si>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</si>
  <si>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</si>
  <si>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</si>
  <si>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</si>
  <si>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</si>
  <si>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</si>
  <si>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</si>
  <si>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</si>
  <si>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</si>
  <si>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</si>
  <si>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</si>
  <si>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</si>
  <si>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</si>
  <si>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</si>
  <si>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</si>
  <si>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</si>
  <si>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</si>
  <si>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</si>
  <si>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</si>
  <si>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</si>
  <si>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</si>
  <si>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</si>
  <si>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</si>
  <si>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</si>
  <si>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</si>
  <si>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</si>
  <si>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</si>
  <si>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</si>
  <si>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</si>
  <si>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</si>
  <si>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</si>
  <si>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</si>
  <si>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</si>
  <si>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</si>
  <si>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</si>
  <si>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</si>
  <si>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</si>
  <si>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</si>
  <si>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</si>
  <si>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</si>
  <si>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</si>
  <si>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</si>
  <si>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</si>
  <si>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</si>
  <si>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</si>
  <si>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</si>
  <si>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</si>
  <si>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</si>
  <si>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</si>
  <si>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</si>
  <si>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</si>
  <si>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</si>
  <si>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</si>
  <si>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</si>
  <si>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</si>
  <si>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</si>
  <si>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</si>
  <si>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</si>
  <si>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</si>
  <si>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</si>
  <si>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</si>
  <si>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</si>
  <si>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</si>
  <si>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</si>
  <si>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</si>
  <si>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</si>
  <si>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</si>
  <si>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</si>
  <si>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</si>
  <si>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</si>
  <si>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</si>
  <si>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</si>
  <si>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</si>
  <si>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</si>
  <si>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</si>
  <si>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</si>
  <si>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</si>
  <si>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</si>
  <si>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</si>
  <si>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</si>
  <si>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</si>
  <si>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</si>
  <si>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</si>
  <si>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</si>
  <si>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</si>
  <si>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</si>
  <si>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</si>
  <si>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</si>
  <si>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</si>
  <si>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</si>
  <si>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</si>
  <si>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</si>
  <si>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</si>
  <si>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</si>
  <si>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</si>
  <si>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</si>
  <si>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</si>
  <si>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</si>
  <si>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</si>
  <si>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</si>
  <si>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</si>
  <si>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</si>
  <si>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</si>
  <si>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</si>
  <si>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</si>
  <si>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</si>
  <si>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</si>
  <si>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</si>
  <si>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</si>
  <si>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</si>
  <si>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</si>
  <si>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</si>
  <si>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</si>
  <si>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</si>
  <si>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</si>
  <si>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</si>
  <si>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</si>
  <si>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</si>
  <si>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</si>
  <si>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</si>
  <si>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</si>
  <si>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</si>
  <si>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</si>
  <si>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</si>
  <si>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</si>
  <si>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</si>
  <si>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</si>
  <si>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</si>
  <si>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</si>
  <si>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</si>
  <si>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</si>
  <si>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</si>
  <si>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</si>
  <si>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</si>
  <si>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</si>
  <si>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</si>
  <si>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</si>
  <si>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</si>
  <si>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</si>
  <si>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</si>
  <si>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</si>
  <si>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</si>
  <si>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</si>
  <si>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</si>
  <si>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</si>
  <si>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</si>
  <si>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</si>
  <si>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</si>
  <si>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</si>
  <si>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</si>
  <si>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</si>
  <si>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</si>
  <si>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</si>
  <si>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</si>
  <si>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</si>
  <si>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</si>
  <si>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</si>
  <si>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</si>
  <si>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</si>
  <si>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</si>
  <si>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>SW</t>
    <phoneticPr fontId="3" type="noConversion"/>
  </si>
  <si>
    <t xml:space="preserve"> 20s/26k 35s/31k 50s/28k</t>
    <phoneticPr fontId="3" type="noConversion"/>
  </si>
  <si>
    <t xml:space="preserve"> 20s/29k 35s/38k 50s/40k</t>
    <phoneticPr fontId="3" type="noConversion"/>
  </si>
  <si>
    <t>M_002117:K</t>
    <phoneticPr fontId="3" type="noConversion"/>
  </si>
  <si>
    <t>M_002118</t>
    <phoneticPr fontId="3" type="noConversion"/>
  </si>
  <si>
    <t>T_002202</t>
    <phoneticPr fontId="3" type="noConversion"/>
  </si>
  <si>
    <r>
      <t xml:space="preserve">   </t>
    </r>
    <r>
      <rPr>
        <sz val="8"/>
        <color theme="1"/>
        <rFont val="맑은 고딕"/>
        <family val="2"/>
      </rPr>
      <t>KAMP 9,10,11,12 고도가 낮아 건너뜀</t>
    </r>
    <phoneticPr fontId="3" type="noConversion"/>
  </si>
  <si>
    <t>SW</t>
    <phoneticPr fontId="3" type="noConversion"/>
  </si>
  <si>
    <t>2) [00:01-01:12] 망원경이상. KAMP 2번 tel Elevation 38.1에서 망원경 멈춤, 망원경 수동제어장치를 이용하여 복구후 5번부터 관측</t>
    <phoneticPr fontId="3" type="noConversion"/>
  </si>
  <si>
    <t xml:space="preserve"> 60s/8k 45s/8k 30s/7k</t>
    <phoneticPr fontId="3" type="noConversion"/>
  </si>
  <si>
    <t xml:space="preserve"> 60s/5k 45s/5k 30s/5k</t>
    <phoneticPr fontId="3" type="noConversion"/>
  </si>
  <si>
    <t xml:space="preserve">1) 방풍막 연결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</si>
</sst>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7" borderId="1" xfId="0" applyNumberFormat="1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177" fontId="54" fillId="7" borderId="15" xfId="0" applyNumberFormat="1" applyFont="1" applyFill="1" applyBorder="1" applyAlignment="1" applyProtection="1">
      <alignment horizontal="center" vertical="center"/>
      <protection locked="0"/>
    </xf>
    <xf numFmtId="177" fontId="54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7" fillId="2" borderId="1" xfId="0" applyNumberFormat="1" applyFont="1" applyFill="1" applyBorder="1" applyAlignment="1" applyProtection="1">
      <alignment horizontal="center" vertical="center"/>
      <protection locked="0"/>
    </xf>
    <xf numFmtId="180" fontId="57" fillId="2" borderId="1" xfId="0" applyNumberFormat="1" applyFont="1" applyFill="1" applyBorder="1" applyAlignment="1" applyProtection="1">
      <alignment horizontal="center" vertical="center"/>
      <protection locked="0"/>
    </xf>
    <xf numFmtId="182" fontId="57" fillId="2" borderId="1" xfId="0" applyNumberFormat="1" applyFont="1" applyFill="1" applyBorder="1" applyAlignment="1" applyProtection="1">
      <alignment horizontal="center" vertical="center"/>
      <protection locked="0"/>
    </xf>
    <xf numFmtId="183" fontId="57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E7" sqref="E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7">
        <v>45676</v>
      </c>
      <c r="D3" s="158"/>
      <c r="E3" s="1"/>
      <c r="F3" s="1"/>
      <c r="G3" s="1"/>
      <c r="H3" s="1"/>
      <c r="I3" s="1"/>
      <c r="J3" s="1"/>
      <c r="K3" s="35" t="s">
        <v>2</v>
      </c>
      <c r="L3" s="159">
        <f>(P31-(P32+P33))/P31*100</f>
        <v>100</v>
      </c>
      <c r="M3" s="159"/>
      <c r="N3" s="35" t="s">
        <v>3</v>
      </c>
      <c r="O3" s="159">
        <f>(P31-P33)/P31*100</f>
        <v>100</v>
      </c>
      <c r="P3" s="159"/>
    </row>
    <row r="4" spans="2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30">
        <v>0.79166666666666663</v>
      </c>
      <c r="D9" s="128">
        <v>1.8</v>
      </c>
      <c r="E9" s="128">
        <v>17.600000000000001</v>
      </c>
      <c r="F9" s="128">
        <v>31</v>
      </c>
      <c r="G9" s="125" t="s">
        <v>189</v>
      </c>
      <c r="H9" s="128">
        <v>2.7</v>
      </c>
      <c r="I9" s="125">
        <v>67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30">
        <v>0.91666666666666663</v>
      </c>
      <c r="D10" s="128">
        <v>2.2999999999999998</v>
      </c>
      <c r="E10" s="128">
        <v>14.5</v>
      </c>
      <c r="F10" s="128">
        <v>41</v>
      </c>
      <c r="G10" s="125" t="s">
        <v>190</v>
      </c>
      <c r="H10" s="128">
        <v>3</v>
      </c>
      <c r="I10" s="131"/>
      <c r="J10" s="12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3">
        <v>9.375E-2</v>
      </c>
      <c r="D11" s="134">
        <v>1.6</v>
      </c>
      <c r="E11" s="134">
        <v>13</v>
      </c>
      <c r="F11" s="134">
        <v>57</v>
      </c>
      <c r="G11" s="125" t="s">
        <v>197</v>
      </c>
      <c r="H11" s="128">
        <v>4.0999999999999996</v>
      </c>
      <c r="I11" s="135"/>
      <c r="J11" s="129">
        <f>IF(L11, 1, 0) + IF(M11, 2, 0) + IF(N11, 4, 0) + IF(O11, 8, 0) + IF(P11, 16, 0)</f>
        <v>0</v>
      </c>
      <c r="K11" s="81" t="b">
        <v>1</v>
      </c>
      <c r="L11" s="81" t="b">
        <v>0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23.302083333333332</v>
      </c>
      <c r="D12" s="12">
        <f>AVERAGE(D9:D11)</f>
        <v>1.8999999999999997</v>
      </c>
      <c r="E12" s="12">
        <f>AVERAGE(E9:E11)</f>
        <v>15.033333333333333</v>
      </c>
      <c r="F12" s="13">
        <f>AVERAGE(F9:F11)</f>
        <v>43</v>
      </c>
      <c r="G12" s="14"/>
      <c r="H12" s="15">
        <f>AVERAGE(H9:H11)</f>
        <v>3.2666666666666671</v>
      </c>
      <c r="I12" s="16"/>
      <c r="J12" s="17">
        <f>AVERAGE(J9:J11)</f>
        <v>0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20" t="s">
        <v>176</v>
      </c>
      <c r="D16" s="122" t="s">
        <v>178</v>
      </c>
      <c r="E16" s="122" t="s">
        <v>182</v>
      </c>
      <c r="F16" s="122" t="s">
        <v>184</v>
      </c>
      <c r="G16" s="122" t="s">
        <v>185</v>
      </c>
      <c r="H16" s="122" t="s">
        <v>186</v>
      </c>
      <c r="I16" s="122" t="s">
        <v>187</v>
      </c>
      <c r="J16" s="122" t="s">
        <v>188</v>
      </c>
      <c r="K16" s="100"/>
      <c r="L16" s="100"/>
      <c r="M16" s="100"/>
      <c r="N16" s="100"/>
      <c r="O16" s="100"/>
      <c r="P16" s="122" t="s">
        <v>41</v>
      </c>
    </row>
    <row r="17" spans="2:16" ht="14.1" customHeight="1" x14ac:dyDescent="0.25">
      <c r="B17" s="24" t="s">
        <v>42</v>
      </c>
      <c r="C17" s="121">
        <v>0.74652777777777779</v>
      </c>
      <c r="D17" s="121">
        <v>0.74861111111111101</v>
      </c>
      <c r="E17" s="121">
        <v>0.77847222222222223</v>
      </c>
      <c r="F17" s="121">
        <v>0.80208333333333337</v>
      </c>
      <c r="G17" s="121">
        <v>0.8930555555555556</v>
      </c>
      <c r="H17" s="121">
        <v>3.888888888888889E-2</v>
      </c>
      <c r="I17" s="121">
        <v>9.7222222222222224E-2</v>
      </c>
      <c r="J17" s="121">
        <v>0.11805555555555557</v>
      </c>
      <c r="K17" s="101"/>
      <c r="L17" s="101"/>
      <c r="M17" s="101"/>
      <c r="N17" s="101"/>
      <c r="O17" s="101"/>
      <c r="P17" s="121">
        <v>0.13055555555555556</v>
      </c>
    </row>
    <row r="18" spans="2:16" ht="14.1" customHeight="1" x14ac:dyDescent="0.25">
      <c r="B18" s="24" t="s">
        <v>43</v>
      </c>
      <c r="C18" s="122">
        <v>2022</v>
      </c>
      <c r="D18" s="122">
        <f>C18+1</f>
        <v>2023</v>
      </c>
      <c r="E18" s="122">
        <f t="shared" ref="E18" si="0">D19+1</f>
        <v>2034</v>
      </c>
      <c r="F18" s="122">
        <f>E19+1</f>
        <v>2050</v>
      </c>
      <c r="G18" s="122">
        <f>F19+1</f>
        <v>2107</v>
      </c>
      <c r="H18" s="122">
        <f>G19+1</f>
        <v>2201</v>
      </c>
      <c r="I18" s="122">
        <f>H19+1</f>
        <v>2235</v>
      </c>
      <c r="J18" s="122">
        <f>I19+1</f>
        <v>2248</v>
      </c>
      <c r="K18" s="100"/>
      <c r="L18" s="101"/>
      <c r="M18" s="101"/>
      <c r="N18" s="101"/>
      <c r="O18" s="101"/>
      <c r="P18" s="122">
        <f>J19+1</f>
        <v>2259</v>
      </c>
    </row>
    <row r="19" spans="2:16" ht="14.1" customHeight="1" thickBot="1" x14ac:dyDescent="0.3">
      <c r="B19" s="9" t="s">
        <v>44</v>
      </c>
      <c r="C19" s="83"/>
      <c r="D19" s="122">
        <v>2033</v>
      </c>
      <c r="E19" s="127">
        <v>2049</v>
      </c>
      <c r="F19" s="127">
        <v>2106</v>
      </c>
      <c r="G19" s="127">
        <v>2200</v>
      </c>
      <c r="H19" s="127">
        <v>2234</v>
      </c>
      <c r="I19" s="127">
        <v>2247</v>
      </c>
      <c r="J19" s="127">
        <v>2258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16</v>
      </c>
      <c r="F20" s="89">
        <f t="shared" si="1"/>
        <v>57</v>
      </c>
      <c r="G20" s="89">
        <f t="shared" si="1"/>
        <v>94</v>
      </c>
      <c r="H20" s="89">
        <f t="shared" si="1"/>
        <v>34</v>
      </c>
      <c r="I20" s="89">
        <f t="shared" si="1"/>
        <v>13</v>
      </c>
      <c r="J20" s="89">
        <f t="shared" si="1"/>
        <v>11</v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5" t="s">
        <v>46</v>
      </c>
      <c r="C22" s="24" t="s">
        <v>21</v>
      </c>
      <c r="D22" s="24" t="s">
        <v>23</v>
      </c>
      <c r="E22" s="24" t="s">
        <v>47</v>
      </c>
      <c r="F22" s="166" t="s">
        <v>48</v>
      </c>
      <c r="G22" s="166"/>
      <c r="H22" s="166"/>
      <c r="I22" s="166"/>
      <c r="J22" s="24" t="s">
        <v>21</v>
      </c>
      <c r="K22" s="24" t="s">
        <v>23</v>
      </c>
      <c r="L22" s="24" t="s">
        <v>47</v>
      </c>
      <c r="M22" s="166" t="s">
        <v>48</v>
      </c>
      <c r="N22" s="166"/>
      <c r="O22" s="166"/>
      <c r="P22" s="166"/>
    </row>
    <row r="23" spans="2:16" ht="13.5" customHeight="1" x14ac:dyDescent="0.25">
      <c r="B23" s="165"/>
      <c r="C23" s="123">
        <f>D18+5</f>
        <v>2028</v>
      </c>
      <c r="D23" s="123">
        <f>C23+2</f>
        <v>2030</v>
      </c>
      <c r="E23" s="124" t="s">
        <v>181</v>
      </c>
      <c r="F23" s="164" t="s">
        <v>191</v>
      </c>
      <c r="G23" s="164"/>
      <c r="H23" s="164"/>
      <c r="I23" s="164"/>
      <c r="J23" s="142">
        <v>2253</v>
      </c>
      <c r="K23" s="142">
        <f>J23+2</f>
        <v>2255</v>
      </c>
      <c r="L23" s="125" t="s">
        <v>50</v>
      </c>
      <c r="M23" s="164" t="s">
        <v>199</v>
      </c>
      <c r="N23" s="164"/>
      <c r="O23" s="164"/>
      <c r="P23" s="164"/>
    </row>
    <row r="24" spans="2:16" ht="13.5" customHeight="1" x14ac:dyDescent="0.25">
      <c r="B24" s="165"/>
      <c r="C24" s="126"/>
      <c r="D24" s="126"/>
      <c r="E24" s="125" t="s">
        <v>177</v>
      </c>
      <c r="F24" s="164" t="s">
        <v>179</v>
      </c>
      <c r="G24" s="164"/>
      <c r="H24" s="164"/>
      <c r="I24" s="164"/>
      <c r="J24" s="142"/>
      <c r="K24" s="142"/>
      <c r="L24" s="125" t="s">
        <v>51</v>
      </c>
      <c r="M24" s="164" t="s">
        <v>179</v>
      </c>
      <c r="N24" s="164"/>
      <c r="O24" s="164"/>
      <c r="P24" s="164"/>
    </row>
    <row r="25" spans="2:16" ht="13.5" customHeight="1" x14ac:dyDescent="0.25">
      <c r="B25" s="165"/>
      <c r="C25" s="126">
        <f>D23+1</f>
        <v>2031</v>
      </c>
      <c r="D25" s="126">
        <f>C25+2</f>
        <v>2033</v>
      </c>
      <c r="E25" s="125" t="s">
        <v>51</v>
      </c>
      <c r="F25" s="164" t="s">
        <v>192</v>
      </c>
      <c r="G25" s="164"/>
      <c r="H25" s="164"/>
      <c r="I25" s="164"/>
      <c r="J25" s="142">
        <f>K23+1</f>
        <v>2256</v>
      </c>
      <c r="K25" s="142">
        <f>J25+2</f>
        <v>2258</v>
      </c>
      <c r="L25" s="125" t="s">
        <v>180</v>
      </c>
      <c r="M25" s="164" t="s">
        <v>200</v>
      </c>
      <c r="N25" s="164"/>
      <c r="O25" s="164"/>
      <c r="P25" s="164"/>
    </row>
    <row r="26" spans="2:16" ht="13.5" customHeight="1" x14ac:dyDescent="0.25">
      <c r="B26" s="165"/>
      <c r="C26" s="126"/>
      <c r="D26" s="126"/>
      <c r="E26" s="125" t="s">
        <v>50</v>
      </c>
      <c r="F26" s="164" t="s">
        <v>179</v>
      </c>
      <c r="G26" s="164"/>
      <c r="H26" s="164"/>
      <c r="I26" s="164"/>
      <c r="J26" s="142"/>
      <c r="K26" s="142"/>
      <c r="L26" s="125" t="s">
        <v>49</v>
      </c>
      <c r="M26" s="164" t="s">
        <v>179</v>
      </c>
      <c r="N26" s="164"/>
      <c r="O26" s="164"/>
      <c r="P26" s="164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6" t="s">
        <v>52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7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119"/>
      <c r="L30" s="118"/>
      <c r="M30" s="118"/>
      <c r="N30" s="118"/>
      <c r="O30" s="118">
        <v>0.14305555555555557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12"/>
      <c r="D31" s="132">
        <v>0.23680555555555557</v>
      </c>
      <c r="E31" s="132">
        <v>5.8333333333333327E-2</v>
      </c>
      <c r="F31" s="111"/>
      <c r="G31" s="111"/>
      <c r="H31" s="111"/>
      <c r="I31" s="111"/>
      <c r="J31" s="111"/>
      <c r="K31" s="132">
        <v>4.8611111111111112E-2</v>
      </c>
      <c r="L31" s="111"/>
      <c r="M31" s="111"/>
      <c r="N31" s="111"/>
      <c r="O31" s="113"/>
      <c r="P31" s="94">
        <f>SUM(C31:N31)</f>
        <v>0.34375</v>
      </c>
    </row>
    <row r="32" spans="2:16" ht="14.1" customHeight="1" x14ac:dyDescent="0.25">
      <c r="B32" s="25" t="s">
        <v>67</v>
      </c>
      <c r="C32" s="114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5"/>
      <c r="P32" s="94">
        <f>SUM(C32:N32)</f>
        <v>0</v>
      </c>
    </row>
    <row r="33" spans="2:16" ht="14.1" customHeight="1" thickBot="1" x14ac:dyDescent="0.3">
      <c r="B33" s="25" t="s">
        <v>68</v>
      </c>
      <c r="C33" s="116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0.23680555555555557</v>
      </c>
      <c r="E34" s="84">
        <f t="shared" si="2"/>
        <v>5.8333333333333327E-2</v>
      </c>
      <c r="F34" s="84">
        <f t="shared" si="2"/>
        <v>0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4.8611111111111112E-2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0.34375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1" t="s">
        <v>69</v>
      </c>
      <c r="C36" s="167" t="s">
        <v>193</v>
      </c>
      <c r="D36" s="167"/>
      <c r="E36" s="167" t="s">
        <v>194</v>
      </c>
      <c r="F36" s="167"/>
      <c r="G36" s="167" t="s">
        <v>195</v>
      </c>
      <c r="H36" s="167"/>
      <c r="I36" s="167"/>
      <c r="J36" s="167"/>
      <c r="K36" s="167"/>
      <c r="L36" s="167"/>
      <c r="M36" s="167"/>
      <c r="N36" s="167"/>
      <c r="O36" s="167"/>
      <c r="P36" s="167"/>
    </row>
    <row r="37" spans="2:16" ht="18" customHeight="1" x14ac:dyDescent="0.25">
      <c r="B37" s="182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</row>
    <row r="38" spans="2:16" ht="18" customHeight="1" x14ac:dyDescent="0.25">
      <c r="B38" s="182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</row>
    <row r="39" spans="2:16" ht="18" customHeight="1" x14ac:dyDescent="0.25">
      <c r="B39" s="182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</row>
    <row r="40" spans="2:16" ht="18" customHeight="1" x14ac:dyDescent="0.25">
      <c r="B40" s="182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</row>
    <row r="41" spans="2:16" ht="18" customHeight="1" x14ac:dyDescent="0.25">
      <c r="B41" s="183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70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2:16" ht="14.1" customHeight="1" x14ac:dyDescent="0.25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9"/>
    </row>
    <row r="47" spans="2:16" ht="14.1" customHeight="1" x14ac:dyDescent="0.25">
      <c r="B47" s="180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  <row r="48" spans="2:16" ht="14.1" customHeight="1" x14ac:dyDescent="0.2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7"/>
      <c r="C52" s="198"/>
      <c r="D52" s="178"/>
      <c r="E52" s="178"/>
      <c r="F52" s="178"/>
      <c r="G52" s="198"/>
      <c r="H52" s="198"/>
      <c r="I52" s="198"/>
      <c r="J52" s="198"/>
      <c r="K52" s="198"/>
      <c r="L52" s="198"/>
      <c r="M52" s="198"/>
      <c r="N52" s="198"/>
      <c r="O52" s="198"/>
      <c r="P52" s="199"/>
    </row>
    <row r="53" spans="2:16" ht="14.1" customHeight="1" thickTop="1" thickBot="1" x14ac:dyDescent="0.3">
      <c r="B53" s="200" t="s">
        <v>168</v>
      </c>
      <c r="C53" s="201"/>
      <c r="D53" s="105"/>
      <c r="E53" s="105"/>
      <c r="F53" s="105"/>
      <c r="G53" s="204"/>
      <c r="H53" s="205"/>
      <c r="I53" s="205"/>
      <c r="J53" s="205"/>
      <c r="K53" s="205"/>
      <c r="L53" s="205"/>
      <c r="M53" s="205"/>
      <c r="N53" s="205"/>
      <c r="O53" s="205"/>
      <c r="P53" s="206"/>
    </row>
    <row r="54" spans="2:16" ht="14.1" customHeight="1" thickTop="1" thickBot="1" x14ac:dyDescent="0.3">
      <c r="B54" s="202" t="s">
        <v>167</v>
      </c>
      <c r="C54" s="203"/>
      <c r="D54" s="203"/>
      <c r="E54" s="203"/>
      <c r="F54" s="105"/>
      <c r="G54" s="207"/>
      <c r="H54" s="208"/>
      <c r="I54" s="208"/>
      <c r="J54" s="208"/>
      <c r="K54" s="208"/>
      <c r="L54" s="208"/>
      <c r="M54" s="208"/>
      <c r="N54" s="208"/>
      <c r="O54" s="208"/>
      <c r="P54" s="209"/>
    </row>
    <row r="55" spans="2:16" ht="13.5" customHeight="1" thickTop="1" x14ac:dyDescent="0.25"/>
    <row r="56" spans="2:16" ht="17.25" customHeight="1" x14ac:dyDescent="0.25">
      <c r="B56" s="184" t="s">
        <v>71</v>
      </c>
      <c r="C56" s="184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5" t="s">
        <v>72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7"/>
      <c r="N57" s="188" t="s">
        <v>73</v>
      </c>
      <c r="O57" s="186"/>
      <c r="P57" s="189"/>
    </row>
    <row r="58" spans="2:16" ht="17.100000000000001" customHeight="1" x14ac:dyDescent="0.25">
      <c r="B58" s="190" t="s">
        <v>74</v>
      </c>
      <c r="C58" s="191"/>
      <c r="D58" s="192"/>
      <c r="E58" s="190" t="s">
        <v>75</v>
      </c>
      <c r="F58" s="191"/>
      <c r="G58" s="192"/>
      <c r="H58" s="191" t="s">
        <v>76</v>
      </c>
      <c r="I58" s="191"/>
      <c r="J58" s="191"/>
      <c r="K58" s="193" t="s">
        <v>77</v>
      </c>
      <c r="L58" s="191"/>
      <c r="M58" s="194"/>
      <c r="N58" s="195"/>
      <c r="O58" s="191"/>
      <c r="P58" s="196"/>
    </row>
    <row r="59" spans="2:16" ht="20.100000000000001" customHeight="1" x14ac:dyDescent="0.25">
      <c r="B59" s="210" t="s">
        <v>78</v>
      </c>
      <c r="C59" s="211"/>
      <c r="D59" s="32" t="b">
        <v>1</v>
      </c>
      <c r="E59" s="210" t="s">
        <v>79</v>
      </c>
      <c r="F59" s="211"/>
      <c r="G59" s="32" t="b">
        <v>1</v>
      </c>
      <c r="H59" s="212" t="s">
        <v>80</v>
      </c>
      <c r="I59" s="211"/>
      <c r="J59" s="32" t="b">
        <v>1</v>
      </c>
      <c r="K59" s="212" t="s">
        <v>81</v>
      </c>
      <c r="L59" s="211"/>
      <c r="M59" s="32" t="b">
        <v>1</v>
      </c>
      <c r="N59" s="213" t="s">
        <v>82</v>
      </c>
      <c r="O59" s="211"/>
      <c r="P59" s="32" t="b">
        <v>1</v>
      </c>
    </row>
    <row r="60" spans="2:16" ht="20.100000000000001" customHeight="1" x14ac:dyDescent="0.25">
      <c r="B60" s="210" t="s">
        <v>83</v>
      </c>
      <c r="C60" s="211"/>
      <c r="D60" s="32" t="b">
        <v>1</v>
      </c>
      <c r="E60" s="210" t="s">
        <v>84</v>
      </c>
      <c r="F60" s="211"/>
      <c r="G60" s="32" t="b">
        <v>1</v>
      </c>
      <c r="H60" s="212" t="s">
        <v>85</v>
      </c>
      <c r="I60" s="211"/>
      <c r="J60" s="32" t="b">
        <v>1</v>
      </c>
      <c r="K60" s="212" t="s">
        <v>86</v>
      </c>
      <c r="L60" s="211"/>
      <c r="M60" s="32" t="b">
        <v>1</v>
      </c>
      <c r="N60" s="213" t="s">
        <v>87</v>
      </c>
      <c r="O60" s="211"/>
      <c r="P60" s="32" t="b">
        <v>1</v>
      </c>
    </row>
    <row r="61" spans="2:16" ht="20.100000000000001" customHeight="1" x14ac:dyDescent="0.25">
      <c r="B61" s="210" t="s">
        <v>88</v>
      </c>
      <c r="C61" s="211"/>
      <c r="D61" s="32" t="b">
        <v>1</v>
      </c>
      <c r="E61" s="210" t="s">
        <v>89</v>
      </c>
      <c r="F61" s="211"/>
      <c r="G61" s="32" t="b">
        <v>1</v>
      </c>
      <c r="H61" s="212" t="s">
        <v>90</v>
      </c>
      <c r="I61" s="211"/>
      <c r="J61" s="32" t="b">
        <v>1</v>
      </c>
      <c r="K61" s="212" t="s">
        <v>91</v>
      </c>
      <c r="L61" s="211"/>
      <c r="M61" s="32" t="b">
        <v>1</v>
      </c>
      <c r="N61" s="213" t="s">
        <v>92</v>
      </c>
      <c r="O61" s="211"/>
      <c r="P61" s="32" t="b">
        <v>1</v>
      </c>
    </row>
    <row r="62" spans="2:16" ht="20.100000000000001" customHeight="1" x14ac:dyDescent="0.25">
      <c r="B62" s="212" t="s">
        <v>90</v>
      </c>
      <c r="C62" s="211"/>
      <c r="D62" s="32" t="b">
        <v>1</v>
      </c>
      <c r="E62" s="210" t="s">
        <v>93</v>
      </c>
      <c r="F62" s="211"/>
      <c r="G62" s="32" t="b">
        <v>1</v>
      </c>
      <c r="H62" s="212" t="s">
        <v>94</v>
      </c>
      <c r="I62" s="211"/>
      <c r="J62" s="32" t="b">
        <v>0</v>
      </c>
      <c r="K62" s="212" t="s">
        <v>95</v>
      </c>
      <c r="L62" s="211"/>
      <c r="M62" s="32" t="b">
        <v>1</v>
      </c>
      <c r="N62" s="213" t="s">
        <v>85</v>
      </c>
      <c r="O62" s="211"/>
      <c r="P62" s="32" t="b">
        <v>1</v>
      </c>
    </row>
    <row r="63" spans="2:16" ht="20.100000000000001" customHeight="1" x14ac:dyDescent="0.25">
      <c r="B63" s="212" t="s">
        <v>96</v>
      </c>
      <c r="C63" s="211"/>
      <c r="D63" s="32" t="b">
        <v>1</v>
      </c>
      <c r="E63" s="210" t="s">
        <v>97</v>
      </c>
      <c r="F63" s="211"/>
      <c r="G63" s="32" t="b">
        <v>1</v>
      </c>
      <c r="H63" s="37"/>
      <c r="I63" s="38"/>
      <c r="J63" s="39"/>
      <c r="K63" s="212" t="s">
        <v>98</v>
      </c>
      <c r="L63" s="211"/>
      <c r="M63" s="32" t="b">
        <v>1</v>
      </c>
      <c r="N63" s="213" t="s">
        <v>166</v>
      </c>
      <c r="O63" s="211"/>
      <c r="P63" s="32" t="b">
        <v>1</v>
      </c>
    </row>
    <row r="64" spans="2:16" ht="20.100000000000001" customHeight="1" x14ac:dyDescent="0.25">
      <c r="B64" s="212" t="s">
        <v>99</v>
      </c>
      <c r="C64" s="211"/>
      <c r="D64" s="32" t="b">
        <v>0</v>
      </c>
      <c r="E64" s="210" t="s">
        <v>100</v>
      </c>
      <c r="F64" s="211"/>
      <c r="G64" s="32" t="b">
        <v>1</v>
      </c>
      <c r="H64" s="40"/>
      <c r="I64" s="41"/>
      <c r="J64" s="42"/>
      <c r="K64" s="220" t="s">
        <v>101</v>
      </c>
      <c r="L64" s="221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10" t="s">
        <v>164</v>
      </c>
      <c r="F65" s="211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4" t="s">
        <v>107</v>
      </c>
      <c r="C69" s="214"/>
      <c r="D69" s="50"/>
      <c r="E69" s="50"/>
      <c r="F69" s="216" t="s">
        <v>108</v>
      </c>
      <c r="G69" s="218" t="s">
        <v>109</v>
      </c>
      <c r="H69" s="50"/>
      <c r="I69" s="214" t="s">
        <v>110</v>
      </c>
      <c r="J69" s="214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5"/>
      <c r="C70" s="215"/>
      <c r="D70" s="54"/>
      <c r="E70" s="55"/>
      <c r="F70" s="217"/>
      <c r="G70" s="219"/>
      <c r="H70" s="56"/>
      <c r="I70" s="215"/>
      <c r="J70" s="215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-152.4</v>
      </c>
      <c r="D72" s="140">
        <v>-154.80000000000001</v>
      </c>
      <c r="E72" s="76" t="s">
        <v>120</v>
      </c>
      <c r="F72" s="90">
        <v>21.4</v>
      </c>
      <c r="G72" s="136">
        <v>18.399999999999999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-134.6</v>
      </c>
      <c r="D73" s="140">
        <v>-140</v>
      </c>
      <c r="E73" s="77" t="s">
        <v>124</v>
      </c>
      <c r="F73" s="91">
        <v>24.5</v>
      </c>
      <c r="G73" s="137">
        <v>38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-210.2</v>
      </c>
      <c r="D74" s="140">
        <v>-211.6</v>
      </c>
      <c r="E74" s="77" t="s">
        <v>129</v>
      </c>
      <c r="F74" s="95">
        <v>10</v>
      </c>
      <c r="G74" s="138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</v>
      </c>
      <c r="D75" s="140">
        <v>-113.1</v>
      </c>
      <c r="E75" s="77" t="s">
        <v>134</v>
      </c>
      <c r="F75" s="95">
        <v>50</v>
      </c>
      <c r="G75" s="138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26.5</v>
      </c>
      <c r="D76" s="140">
        <v>23.4</v>
      </c>
      <c r="E76" s="77" t="s">
        <v>139</v>
      </c>
      <c r="F76" s="95">
        <v>40</v>
      </c>
      <c r="G76" s="138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31.5</v>
      </c>
      <c r="D77" s="140">
        <v>27.6</v>
      </c>
      <c r="E77" s="77" t="s">
        <v>144</v>
      </c>
      <c r="F77" s="95">
        <v>150</v>
      </c>
      <c r="G77" s="138">
        <v>150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22.5</v>
      </c>
      <c r="D78" s="140">
        <v>19.5</v>
      </c>
      <c r="E78" s="77" t="s">
        <v>149</v>
      </c>
      <c r="F78" s="92"/>
      <c r="G78" s="139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23.3</v>
      </c>
      <c r="D79" s="140">
        <v>20.3</v>
      </c>
      <c r="E79" s="76" t="s">
        <v>154</v>
      </c>
      <c r="F79" s="90">
        <v>26</v>
      </c>
      <c r="G79" s="136">
        <v>15.2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3.3500000000000001E-5</v>
      </c>
      <c r="D80" s="141">
        <v>3.2299999999999999E-5</v>
      </c>
      <c r="E80" s="77" t="s">
        <v>159</v>
      </c>
      <c r="F80" s="91">
        <v>18</v>
      </c>
      <c r="G80" s="137">
        <v>53.5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60" t="s">
        <v>163</v>
      </c>
      <c r="C84" s="160"/>
    </row>
    <row r="85" spans="2:16" ht="15" customHeight="1" x14ac:dyDescent="0.25">
      <c r="B85" s="161" t="s">
        <v>201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43" t="s">
        <v>198</v>
      </c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49" t="s">
        <v>196</v>
      </c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1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5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2025-01-20T03:17:33Z</dcterms:modified>
</cp:coreProperties>
</file>