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D23" i="1"/>
  <c r="G18" i="1" l="1"/>
  <c r="H18" i="1" l="1"/>
  <c r="H19" i="1" s="1"/>
  <c r="P18" i="1" s="1"/>
  <c r="F18" i="1"/>
  <c r="D18" i="1" l="1"/>
  <c r="E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<sst xmlns="http://schemas.openxmlformats.org/spreadsheetml/2006/main" count="210" uniqueCount="192">
  <si>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</si>
  <si>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</si>
  <si>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</si>
  <si>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</si>
  <si>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</si>
  <si>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</si>
  <si>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</si>
  <si>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</si>
  <si>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</si>
  <si>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</si>
  <si>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</si>
  <si>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</si>
  <si>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</si>
  <si>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</si>
  <si>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</si>
  <si>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</si>
  <si>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</si>
  <si>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</si>
  <si>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</si>
  <si>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</si>
  <si>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</si>
  <si>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</si>
  <si>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</si>
  <si>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</si>
  <si>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</si>
  <si>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</si>
  <si>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</si>
  <si>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</si>
  <si>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</si>
  <si>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</si>
  <si>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</si>
  <si>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</si>
  <si>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</si>
  <si>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</si>
  <si>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</si>
  <si>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</si>
  <si>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</si>
  <si>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</si>
  <si>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</si>
  <si>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</si>
  <si>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</si>
  <si>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</si>
  <si>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</si>
  <si>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</si>
  <si>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</si>
  <si>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</si>
  <si>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</si>
  <si>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</si>
  <si>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</si>
  <si>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</si>
  <si>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</si>
  <si>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</si>
  <si>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</si>
  <si>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</si>
  <si>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</si>
  <si>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</si>
  <si>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</si>
  <si>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</si>
  <si>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</si>
  <si>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</si>
  <si>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</si>
  <si>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</si>
  <si>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</si>
  <si>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</si>
  <si>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</si>
  <si>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</si>
  <si>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</si>
  <si>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</si>
  <si>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</si>
  <si>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</si>
  <si>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</si>
  <si>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</si>
  <si>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</si>
  <si>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</si>
  <si>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</si>
  <si>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</si>
  <si>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</si>
  <si>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</si>
  <si>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</si>
  <si>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</si>
  <si>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</si>
  <si>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</si>
  <si>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</si>
  <si>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</si>
  <si>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</si>
  <si>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</si>
  <si>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</si>
  <si>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</si>
  <si>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</si>
  <si>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</si>
  <si>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</si>
  <si>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</si>
  <si>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</si>
  <si>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</si>
  <si>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</si>
  <si>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</si>
  <si>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</si>
  <si>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</si>
  <si>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</si>
  <si>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</si>
  <si>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</si>
  <si>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</si>
  <si>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</si>
  <si>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</si>
  <si>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</si>
  <si>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</si>
  <si>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</si>
  <si>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</si>
  <si>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</si>
  <si>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</si>
  <si>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</si>
  <si>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</si>
  <si>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</si>
  <si>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</si>
  <si>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</si>
  <si>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</si>
  <si>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</si>
  <si>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</si>
  <si>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</si>
  <si>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</si>
  <si>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</si>
  <si>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</si>
  <si>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</si>
  <si>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</si>
  <si>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</si>
  <si>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</si>
  <si>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</si>
  <si>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</si>
  <si>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</si>
  <si>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</si>
  <si>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</si>
  <si>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</si>
  <si>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</si>
  <si>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</si>
  <si>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</si>
  <si>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</si>
  <si>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</si>
  <si>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</si>
  <si>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</si>
  <si>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</si>
  <si>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</si>
  <si>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</si>
  <si>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</si>
  <si>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</si>
  <si>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</si>
  <si>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</si>
  <si>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</si>
  <si>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</si>
  <si>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</si>
  <si>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</si>
  <si>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</si>
  <si>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</si>
  <si>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</si>
  <si>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</si>
  <si>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</si>
  <si>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</si>
  <si>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</si>
  <si>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</si>
  <si>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</si>
  <si>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</si>
  <si>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</si>
  <si>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</si>
  <si>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</si>
  <si>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</si>
  <si>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</si>
  <si>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</si>
  <si>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</si>
  <si>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</si>
  <si>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</si>
  <si>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</si>
  <si>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</si>
  <si>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</si>
  <si>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</si>
  <si>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</si>
  <si>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</si>
  <si>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</si>
  <si>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</si>
  <si>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</si>
  <si>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</si>
  <si>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</si>
  <si>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</si>
  <si>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</si>
  <si>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</si>
  <si>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SITE-MMA</t>
    <phoneticPr fontId="3" type="noConversion"/>
  </si>
  <si>
    <t xml:space="preserve">1) 방풍막 연결 </t>
    <phoneticPr fontId="3" type="noConversion"/>
  </si>
  <si>
    <t>현대섭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</si>
  <si>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</si>
  <si>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</si>
  <si>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20s/22k 35s/25k 50s/23k</t>
    <phoneticPr fontId="3" type="noConversion"/>
  </si>
  <si>
    <t xml:space="preserve"> 20s/16k 35s/20k 50s/21k</t>
    <phoneticPr fontId="3" type="noConversion"/>
  </si>
  <si>
    <t>S</t>
    <phoneticPr fontId="3" type="noConversion"/>
  </si>
  <si>
    <t>TMT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</si>
</sst>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9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54" fillId="11" borderId="50" xfId="0" applyFont="1" applyFill="1" applyBorder="1" applyAlignment="1" applyProtection="1">
      <alignment horizontal="center" vertical="center"/>
      <protection locked="0"/>
    </xf>
    <xf numFmtId="177" fontId="45" fillId="6" borderId="15" xfId="0" applyNumberFormat="1" applyFont="1" applyFill="1" applyBorder="1" applyAlignment="1" applyProtection="1">
      <alignment horizontal="center" vertical="center"/>
      <protection locked="0"/>
    </xf>
    <xf numFmtId="177" fontId="45" fillId="6" borderId="1" xfId="0" applyNumberFormat="1" applyFont="1" applyFill="1" applyBorder="1" applyAlignment="1" applyProtection="1">
      <alignment horizontal="center" vertical="center"/>
      <protection locked="0"/>
    </xf>
    <xf numFmtId="177" fontId="45" fillId="0" borderId="1" xfId="0" applyNumberFormat="1" applyFont="1" applyFill="1" applyBorder="1" applyProtection="1">
      <alignment vertical="center"/>
    </xf>
    <xf numFmtId="177" fontId="45" fillId="8" borderId="18" xfId="0" applyNumberFormat="1" applyFont="1" applyFill="1" applyBorder="1" applyAlignment="1" applyProtection="1">
      <alignment horizontal="center" vertical="center"/>
      <protection locked="0"/>
    </xf>
    <xf numFmtId="177" fontId="55" fillId="8" borderId="19" xfId="0" applyNumberFormat="1" applyFont="1" applyFill="1" applyBorder="1" applyAlignment="1" applyProtection="1">
      <alignment horizontal="center" vertical="center"/>
      <protection locked="0"/>
    </xf>
    <xf numFmtId="177" fontId="5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5" fillId="7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7" fillId="2" borderId="19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8" fillId="2" borderId="1" xfId="0" applyNumberFormat="1" applyFont="1" applyFill="1" applyBorder="1" applyAlignment="1" applyProtection="1">
      <alignment horizontal="center" vertical="center"/>
      <protection locked="0"/>
    </xf>
    <xf numFmtId="180" fontId="58" fillId="2" borderId="1" xfId="0" applyNumberFormat="1" applyFont="1" applyFill="1" applyBorder="1" applyAlignment="1" applyProtection="1">
      <alignment horizontal="center" vertical="center"/>
      <protection locked="0"/>
    </xf>
    <xf numFmtId="182" fontId="58" fillId="2" borderId="1" xfId="0" applyNumberFormat="1" applyFont="1" applyFill="1" applyBorder="1" applyAlignment="1" applyProtection="1">
      <alignment horizontal="center" vertical="center"/>
      <protection locked="0"/>
    </xf>
    <xf numFmtId="183" fontId="58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6" fillId="0" borderId="26" xfId="0" applyFont="1" applyBorder="1" applyAlignment="1" applyProtection="1">
      <alignment horizontal="left" vertical="center"/>
      <protection locked="0"/>
    </xf>
    <xf numFmtId="0" fontId="56" fillId="0" borderId="0" xfId="0" applyFont="1" applyBorder="1" applyAlignment="1" applyProtection="1">
      <alignment horizontal="left" vertical="center"/>
      <protection locked="0"/>
    </xf>
    <xf numFmtId="0" fontId="56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E14" sqref="E14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99" t="s">
        <v>0</v>
      </c>
      <c r="C2" s="19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200">
        <v>45670</v>
      </c>
      <c r="D3" s="201"/>
      <c r="E3" s="1"/>
      <c r="F3" s="1"/>
      <c r="G3" s="1"/>
      <c r="H3" s="1"/>
      <c r="I3" s="1"/>
      <c r="J3" s="1"/>
      <c r="K3" s="35" t="s">
        <v>2</v>
      </c>
      <c r="L3" s="202">
        <f>(P31-(P32+P33))/P31*100</f>
        <v>100</v>
      </c>
      <c r="M3" s="202"/>
      <c r="N3" s="35" t="s">
        <v>3</v>
      </c>
      <c r="O3" s="202">
        <f>(P31-P33)/P31*100</f>
        <v>100</v>
      </c>
      <c r="P3" s="202"/>
    </row>
    <row r="4" spans="2:16" ht="14.25" customHeight="1" x14ac:dyDescent="0.25">
      <c r="B4" s="23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99" t="s">
        <v>6</v>
      </c>
      <c r="C7" s="19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0">
        <v>0.79166666666666663</v>
      </c>
      <c r="D9" s="126">
        <v>1.6</v>
      </c>
      <c r="E9" s="126">
        <v>20.6</v>
      </c>
      <c r="F9" s="126">
        <v>28</v>
      </c>
      <c r="G9" s="125" t="s">
        <v>190</v>
      </c>
      <c r="H9" s="126">
        <v>6</v>
      </c>
      <c r="I9" s="125">
        <v>100</v>
      </c>
      <c r="J9" s="12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29">
        <v>0.91666666666666663</v>
      </c>
      <c r="D10" s="126">
        <v>1.9</v>
      </c>
      <c r="E10" s="126">
        <v>16.3</v>
      </c>
      <c r="F10" s="126">
        <v>47</v>
      </c>
      <c r="G10" s="125" t="s">
        <v>190</v>
      </c>
      <c r="H10" s="126">
        <v>3.8</v>
      </c>
      <c r="I10" s="130"/>
      <c r="J10" s="127">
        <f>IF(L10, 1, 0) + IF(M10, 2, 0) + IF(N10, 4, 0) + IF(O10, 8, 0) + IF(P10, 16, 0)</f>
        <v>1</v>
      </c>
      <c r="K10" s="8" t="b">
        <v>1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131">
        <v>8.3333333333333329E-2</v>
      </c>
      <c r="D11" s="132">
        <v>1.2</v>
      </c>
      <c r="E11" s="132">
        <v>15.1</v>
      </c>
      <c r="F11" s="132">
        <v>56</v>
      </c>
      <c r="G11" s="125" t="s">
        <v>190</v>
      </c>
      <c r="H11" s="126">
        <v>0.4</v>
      </c>
      <c r="I11" s="133"/>
      <c r="J11" s="127">
        <f>IF(L11, 1, 0) + IF(M11, 2, 0) + IF(N11, 4, 0) + IF(O11, 8, 0) + IF(P11, 16, 0)</f>
        <v>0</v>
      </c>
      <c r="K11" s="81" t="b">
        <v>1</v>
      </c>
      <c r="L11" s="81" t="b">
        <v>0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23.291666666666664</v>
      </c>
      <c r="D12" s="12">
        <f>AVERAGE(D9:D11)</f>
        <v>1.5666666666666667</v>
      </c>
      <c r="E12" s="12">
        <f>AVERAGE(E9:E11)</f>
        <v>17.333333333333336</v>
      </c>
      <c r="F12" s="13">
        <f>AVERAGE(F9:F11)</f>
        <v>43.666666666666664</v>
      </c>
      <c r="G12" s="14"/>
      <c r="H12" s="15">
        <f>AVERAGE(H9:H11)</f>
        <v>3.4000000000000004</v>
      </c>
      <c r="I12" s="16"/>
      <c r="J12" s="17">
        <f>AVERAGE(J9:J11)</f>
        <v>0.33333333333333331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99" t="s">
        <v>25</v>
      </c>
      <c r="C14" s="19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19" t="s">
        <v>176</v>
      </c>
      <c r="D16" s="121" t="s">
        <v>178</v>
      </c>
      <c r="E16" s="121" t="s">
        <v>182</v>
      </c>
      <c r="F16" s="121" t="s">
        <v>183</v>
      </c>
      <c r="G16" s="121" t="s">
        <v>191</v>
      </c>
      <c r="H16" s="121" t="s">
        <v>178</v>
      </c>
      <c r="I16" s="100"/>
      <c r="J16" s="100"/>
      <c r="K16" s="100"/>
      <c r="L16" s="100"/>
      <c r="M16" s="100"/>
      <c r="N16" s="100"/>
      <c r="O16" s="100"/>
      <c r="P16" s="121" t="s">
        <v>41</v>
      </c>
    </row>
    <row r="17" spans="2:16" ht="14.1" customHeight="1" x14ac:dyDescent="0.25">
      <c r="B17" s="24" t="s">
        <v>42</v>
      </c>
      <c r="C17" s="120">
        <v>0.75</v>
      </c>
      <c r="D17" s="120">
        <v>0.75208333333333333</v>
      </c>
      <c r="E17" s="120">
        <v>0.78125</v>
      </c>
      <c r="F17" s="120">
        <v>0.80555555555555547</v>
      </c>
      <c r="G17" s="120">
        <v>0.10416666666666667</v>
      </c>
      <c r="H17" s="120">
        <v>0.12569444444444444</v>
      </c>
      <c r="I17" s="101"/>
      <c r="J17" s="101"/>
      <c r="K17" s="101"/>
      <c r="L17" s="101"/>
      <c r="M17" s="101"/>
      <c r="N17" s="101"/>
      <c r="O17" s="101"/>
      <c r="P17" s="120">
        <v>0.13055555555555556</v>
      </c>
    </row>
    <row r="18" spans="2:16" ht="14.1" customHeight="1" x14ac:dyDescent="0.25">
      <c r="B18" s="24" t="s">
        <v>43</v>
      </c>
      <c r="C18" s="121">
        <v>837</v>
      </c>
      <c r="D18" s="121">
        <f>C18+1</f>
        <v>838</v>
      </c>
      <c r="E18" s="121">
        <f t="shared" ref="E18" si="0">D19+1</f>
        <v>849</v>
      </c>
      <c r="F18" s="121">
        <f>E19+1</f>
        <v>865</v>
      </c>
      <c r="G18" s="121">
        <f>F19+1</f>
        <v>1000</v>
      </c>
      <c r="H18" s="121">
        <f>G19+1</f>
        <v>1013</v>
      </c>
      <c r="I18" s="100"/>
      <c r="J18" s="100"/>
      <c r="K18" s="100"/>
      <c r="L18" s="101"/>
      <c r="M18" s="101"/>
      <c r="N18" s="101"/>
      <c r="O18" s="101"/>
      <c r="P18" s="121">
        <f>H19+1</f>
        <v>1018</v>
      </c>
    </row>
    <row r="19" spans="2:16" ht="14.1" customHeight="1" thickBot="1" x14ac:dyDescent="0.3">
      <c r="B19" s="9" t="s">
        <v>44</v>
      </c>
      <c r="C19" s="83"/>
      <c r="D19" s="121">
        <v>848</v>
      </c>
      <c r="E19" s="128">
        <v>864</v>
      </c>
      <c r="F19" s="128">
        <v>999</v>
      </c>
      <c r="G19" s="128">
        <v>1012</v>
      </c>
      <c r="H19" s="128">
        <f>H18+4</f>
        <v>1017</v>
      </c>
      <c r="I19" s="106"/>
      <c r="J19" s="106"/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11</v>
      </c>
      <c r="E20" s="89">
        <f t="shared" ref="E20:O20" si="1">IF(ISNUMBER(E18),E19-E18+1,"")</f>
        <v>16</v>
      </c>
      <c r="F20" s="89">
        <f t="shared" si="1"/>
        <v>135</v>
      </c>
      <c r="G20" s="89">
        <f t="shared" si="1"/>
        <v>13</v>
      </c>
      <c r="H20" s="89">
        <f t="shared" si="1"/>
        <v>5</v>
      </c>
      <c r="I20" s="89" t="str">
        <f t="shared" si="1"/>
        <v/>
      </c>
      <c r="J20" s="89" t="str">
        <f t="shared" si="1"/>
        <v/>
      </c>
      <c r="K20" s="22" t="str">
        <f t="shared" si="1"/>
        <v/>
      </c>
      <c r="L20" s="22" t="str">
        <f t="shared" si="1"/>
        <v/>
      </c>
      <c r="M20" s="22" t="str">
        <f t="shared" si="1"/>
        <v/>
      </c>
      <c r="N20" s="22" t="str">
        <f t="shared" si="1"/>
        <v/>
      </c>
      <c r="O20" s="22" t="str">
        <f t="shared" si="1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211" t="s">
        <v>46</v>
      </c>
      <c r="C22" s="24" t="s">
        <v>21</v>
      </c>
      <c r="D22" s="24" t="s">
        <v>23</v>
      </c>
      <c r="E22" s="24" t="s">
        <v>47</v>
      </c>
      <c r="F22" s="212" t="s">
        <v>48</v>
      </c>
      <c r="G22" s="212"/>
      <c r="H22" s="212"/>
      <c r="I22" s="212"/>
      <c r="J22" s="24" t="s">
        <v>21</v>
      </c>
      <c r="K22" s="24" t="s">
        <v>23</v>
      </c>
      <c r="L22" s="24" t="s">
        <v>47</v>
      </c>
      <c r="M22" s="212" t="s">
        <v>48</v>
      </c>
      <c r="N22" s="212"/>
      <c r="O22" s="212"/>
      <c r="P22" s="212"/>
    </row>
    <row r="23" spans="2:16" ht="13.5" customHeight="1" x14ac:dyDescent="0.25">
      <c r="B23" s="211"/>
      <c r="C23" s="122">
        <v>843</v>
      </c>
      <c r="D23" s="122">
        <f>C23+2</f>
        <v>845</v>
      </c>
      <c r="E23" s="123" t="s">
        <v>181</v>
      </c>
      <c r="F23" s="210" t="s">
        <v>188</v>
      </c>
      <c r="G23" s="210"/>
      <c r="H23" s="210"/>
      <c r="I23" s="210"/>
      <c r="J23" s="141"/>
      <c r="K23" s="141"/>
      <c r="L23" s="125" t="s">
        <v>50</v>
      </c>
      <c r="M23" s="210" t="s">
        <v>186</v>
      </c>
      <c r="N23" s="210"/>
      <c r="O23" s="210"/>
      <c r="P23" s="210"/>
    </row>
    <row r="24" spans="2:16" ht="13.5" customHeight="1" x14ac:dyDescent="0.25">
      <c r="B24" s="211"/>
      <c r="C24" s="124"/>
      <c r="D24" s="124"/>
      <c r="E24" s="125" t="s">
        <v>177</v>
      </c>
      <c r="F24" s="210" t="s">
        <v>179</v>
      </c>
      <c r="G24" s="210"/>
      <c r="H24" s="210"/>
      <c r="I24" s="210"/>
      <c r="J24" s="141"/>
      <c r="K24" s="141"/>
      <c r="L24" s="125" t="s">
        <v>51</v>
      </c>
      <c r="M24" s="210" t="s">
        <v>179</v>
      </c>
      <c r="N24" s="210"/>
      <c r="O24" s="210"/>
      <c r="P24" s="210"/>
    </row>
    <row r="25" spans="2:16" ht="13.5" customHeight="1" x14ac:dyDescent="0.25">
      <c r="B25" s="211"/>
      <c r="C25" s="124">
        <f>D23+1</f>
        <v>846</v>
      </c>
      <c r="D25" s="124">
        <f>C25+2</f>
        <v>848</v>
      </c>
      <c r="E25" s="125" t="s">
        <v>51</v>
      </c>
      <c r="F25" s="210" t="s">
        <v>189</v>
      </c>
      <c r="G25" s="210"/>
      <c r="H25" s="210"/>
      <c r="I25" s="210"/>
      <c r="J25" s="141"/>
      <c r="K25" s="141"/>
      <c r="L25" s="125" t="s">
        <v>180</v>
      </c>
      <c r="M25" s="210" t="s">
        <v>187</v>
      </c>
      <c r="N25" s="210"/>
      <c r="O25" s="210"/>
      <c r="P25" s="210"/>
    </row>
    <row r="26" spans="2:16" ht="13.5" customHeight="1" x14ac:dyDescent="0.25">
      <c r="B26" s="211"/>
      <c r="C26" s="124"/>
      <c r="D26" s="124"/>
      <c r="E26" s="125" t="s">
        <v>50</v>
      </c>
      <c r="F26" s="210" t="s">
        <v>179</v>
      </c>
      <c r="G26" s="210"/>
      <c r="H26" s="210"/>
      <c r="I26" s="210"/>
      <c r="J26" s="141"/>
      <c r="K26" s="141"/>
      <c r="L26" s="125" t="s">
        <v>49</v>
      </c>
      <c r="M26" s="210" t="s">
        <v>179</v>
      </c>
      <c r="N26" s="210"/>
      <c r="O26" s="210"/>
      <c r="P26" s="210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99" t="s">
        <v>52</v>
      </c>
      <c r="C28" s="199"/>
      <c r="D28" s="19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09"/>
      <c r="D30" s="110"/>
      <c r="E30" s="110"/>
      <c r="F30" s="110"/>
      <c r="G30" s="110"/>
      <c r="H30" s="110"/>
      <c r="I30" s="110"/>
      <c r="J30" s="110"/>
      <c r="K30" s="111"/>
      <c r="L30" s="110"/>
      <c r="M30" s="110">
        <v>0.28125</v>
      </c>
      <c r="N30" s="110"/>
      <c r="O30" s="110"/>
      <c r="P30" s="94">
        <f>SUM(C30:J30,L30:N30)</f>
        <v>0.28125</v>
      </c>
    </row>
    <row r="31" spans="2:16" ht="14.1" customHeight="1" x14ac:dyDescent="0.25">
      <c r="B31" s="25" t="s">
        <v>171</v>
      </c>
      <c r="C31" s="142"/>
      <c r="D31" s="134"/>
      <c r="E31" s="134"/>
      <c r="F31" s="134">
        <v>0.2986111111111111</v>
      </c>
      <c r="G31" s="134"/>
      <c r="H31" s="134"/>
      <c r="I31" s="134"/>
      <c r="J31" s="134"/>
      <c r="K31" s="134">
        <v>4.1666666666666664E-2</v>
      </c>
      <c r="L31" s="134"/>
      <c r="M31" s="134"/>
      <c r="N31" s="134"/>
      <c r="O31" s="143"/>
      <c r="P31" s="94">
        <f>SUM(C31:N31)</f>
        <v>0.34027777777777779</v>
      </c>
    </row>
    <row r="32" spans="2:16" ht="14.1" customHeight="1" x14ac:dyDescent="0.25">
      <c r="B32" s="25" t="s">
        <v>67</v>
      </c>
      <c r="C32" s="115"/>
      <c r="D32" s="116"/>
      <c r="E32" s="116"/>
      <c r="F32" s="116"/>
      <c r="G32" s="118"/>
      <c r="H32" s="118"/>
      <c r="I32" s="118"/>
      <c r="J32" s="118"/>
      <c r="K32" s="116"/>
      <c r="L32" s="116"/>
      <c r="M32" s="116"/>
      <c r="N32" s="116"/>
      <c r="O32" s="117"/>
      <c r="P32" s="94">
        <f>SUM(C32:N32)</f>
        <v>0</v>
      </c>
    </row>
    <row r="33" spans="2:16" ht="14.1" customHeight="1" thickBot="1" x14ac:dyDescent="0.3">
      <c r="B33" s="25" t="s">
        <v>68</v>
      </c>
      <c r="C33" s="112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4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2">D31-D32-D33</f>
        <v>0</v>
      </c>
      <c r="E34" s="84">
        <f t="shared" si="2"/>
        <v>0</v>
      </c>
      <c r="F34" s="84">
        <f t="shared" si="2"/>
        <v>0.2986111111111111</v>
      </c>
      <c r="G34" s="84">
        <f t="shared" si="2"/>
        <v>0</v>
      </c>
      <c r="H34" s="84">
        <f t="shared" si="2"/>
        <v>0</v>
      </c>
      <c r="I34" s="84">
        <f t="shared" si="2"/>
        <v>0</v>
      </c>
      <c r="J34" s="84">
        <f t="shared" si="2"/>
        <v>0</v>
      </c>
      <c r="K34" s="84">
        <f t="shared" si="2"/>
        <v>4.1666666666666664E-2</v>
      </c>
      <c r="L34" s="84">
        <f t="shared" si="2"/>
        <v>0</v>
      </c>
      <c r="M34" s="84">
        <f t="shared" si="2"/>
        <v>0</v>
      </c>
      <c r="N34" s="84">
        <f t="shared" si="2"/>
        <v>0</v>
      </c>
      <c r="O34" s="98"/>
      <c r="P34" s="99">
        <f t="shared" si="2"/>
        <v>0.34027777777777779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96" t="s">
        <v>69</v>
      </c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</row>
    <row r="37" spans="2:16" ht="18" customHeight="1" x14ac:dyDescent="0.25">
      <c r="B37" s="197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</row>
    <row r="38" spans="2:16" ht="18" customHeight="1" x14ac:dyDescent="0.25">
      <c r="B38" s="197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</row>
    <row r="39" spans="2:16" ht="18" customHeight="1" x14ac:dyDescent="0.25">
      <c r="B39" s="197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</row>
    <row r="40" spans="2:16" ht="18" customHeight="1" x14ac:dyDescent="0.25">
      <c r="B40" s="197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</row>
    <row r="41" spans="2:16" ht="18" customHeight="1" x14ac:dyDescent="0.25">
      <c r="B41" s="198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5" t="s">
        <v>70</v>
      </c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7"/>
    </row>
    <row r="44" spans="2:16" ht="14.1" customHeight="1" x14ac:dyDescent="0.25">
      <c r="B44" s="188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90"/>
    </row>
    <row r="45" spans="2:16" ht="14.1" customHeight="1" x14ac:dyDescent="0.25">
      <c r="B45" s="191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3"/>
    </row>
    <row r="46" spans="2:16" ht="14.1" customHeight="1" x14ac:dyDescent="0.25"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25">
      <c r="B47" s="194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3"/>
    </row>
    <row r="48" spans="2:16" ht="14.1" customHeight="1" x14ac:dyDescent="0.2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25">
      <c r="B49" s="169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1"/>
    </row>
    <row r="50" spans="2:16" ht="14.1" customHeight="1" x14ac:dyDescent="0.25">
      <c r="B50" s="169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1"/>
    </row>
    <row r="51" spans="2:16" ht="14.1" customHeight="1" x14ac:dyDescent="0.25">
      <c r="B51" s="169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1"/>
    </row>
    <row r="52" spans="2:16" ht="14.1" customHeight="1" thickBot="1" x14ac:dyDescent="0.3">
      <c r="B52" s="172"/>
      <c r="C52" s="173"/>
      <c r="D52" s="170"/>
      <c r="E52" s="170"/>
      <c r="F52" s="170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" customHeight="1" thickTop="1" thickBot="1" x14ac:dyDescent="0.3">
      <c r="B53" s="175" t="s">
        <v>168</v>
      </c>
      <c r="C53" s="176"/>
      <c r="D53" s="108">
        <v>1.62</v>
      </c>
      <c r="E53" s="105">
        <v>1.32</v>
      </c>
      <c r="F53" s="105">
        <v>0.78</v>
      </c>
      <c r="G53" s="179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" customHeight="1" thickTop="1" thickBot="1" x14ac:dyDescent="0.3">
      <c r="B54" s="177" t="s">
        <v>167</v>
      </c>
      <c r="C54" s="178"/>
      <c r="D54" s="178"/>
      <c r="E54" s="178"/>
      <c r="F54" s="105"/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25"/>
    <row r="56" spans="2:16" ht="17.25" customHeight="1" x14ac:dyDescent="0.25">
      <c r="B56" s="156" t="s">
        <v>71</v>
      </c>
      <c r="C56" s="156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57" t="s">
        <v>72</v>
      </c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9"/>
      <c r="N57" s="160" t="s">
        <v>73</v>
      </c>
      <c r="O57" s="158"/>
      <c r="P57" s="161"/>
    </row>
    <row r="58" spans="2:16" ht="17.100000000000001" customHeight="1" x14ac:dyDescent="0.25">
      <c r="B58" s="162" t="s">
        <v>74</v>
      </c>
      <c r="C58" s="163"/>
      <c r="D58" s="164"/>
      <c r="E58" s="162" t="s">
        <v>75</v>
      </c>
      <c r="F58" s="163"/>
      <c r="G58" s="164"/>
      <c r="H58" s="163" t="s">
        <v>76</v>
      </c>
      <c r="I58" s="163"/>
      <c r="J58" s="163"/>
      <c r="K58" s="165" t="s">
        <v>77</v>
      </c>
      <c r="L58" s="163"/>
      <c r="M58" s="166"/>
      <c r="N58" s="167"/>
      <c r="O58" s="163"/>
      <c r="P58" s="168"/>
    </row>
    <row r="59" spans="2:16" ht="20.100000000000001" customHeight="1" x14ac:dyDescent="0.25">
      <c r="B59" s="144" t="s">
        <v>78</v>
      </c>
      <c r="C59" s="145"/>
      <c r="D59" s="32" t="b">
        <v>1</v>
      </c>
      <c r="E59" s="144" t="s">
        <v>79</v>
      </c>
      <c r="F59" s="145"/>
      <c r="G59" s="32" t="b">
        <v>1</v>
      </c>
      <c r="H59" s="152" t="s">
        <v>80</v>
      </c>
      <c r="I59" s="145"/>
      <c r="J59" s="32" t="b">
        <v>1</v>
      </c>
      <c r="K59" s="152" t="s">
        <v>81</v>
      </c>
      <c r="L59" s="145"/>
      <c r="M59" s="32" t="b">
        <v>1</v>
      </c>
      <c r="N59" s="153" t="s">
        <v>82</v>
      </c>
      <c r="O59" s="145"/>
      <c r="P59" s="32" t="b">
        <v>1</v>
      </c>
    </row>
    <row r="60" spans="2:16" ht="20.100000000000001" customHeight="1" x14ac:dyDescent="0.25">
      <c r="B60" s="144" t="s">
        <v>83</v>
      </c>
      <c r="C60" s="145"/>
      <c r="D60" s="32" t="b">
        <v>1</v>
      </c>
      <c r="E60" s="144" t="s">
        <v>84</v>
      </c>
      <c r="F60" s="145"/>
      <c r="G60" s="32" t="b">
        <v>1</v>
      </c>
      <c r="H60" s="152" t="s">
        <v>85</v>
      </c>
      <c r="I60" s="145"/>
      <c r="J60" s="32" t="b">
        <v>1</v>
      </c>
      <c r="K60" s="152" t="s">
        <v>86</v>
      </c>
      <c r="L60" s="145"/>
      <c r="M60" s="32" t="b">
        <v>1</v>
      </c>
      <c r="N60" s="153" t="s">
        <v>87</v>
      </c>
      <c r="O60" s="145"/>
      <c r="P60" s="32" t="b">
        <v>1</v>
      </c>
    </row>
    <row r="61" spans="2:16" ht="20.100000000000001" customHeight="1" x14ac:dyDescent="0.25">
      <c r="B61" s="144" t="s">
        <v>88</v>
      </c>
      <c r="C61" s="145"/>
      <c r="D61" s="32" t="b">
        <v>1</v>
      </c>
      <c r="E61" s="144" t="s">
        <v>89</v>
      </c>
      <c r="F61" s="145"/>
      <c r="G61" s="32" t="b">
        <v>1</v>
      </c>
      <c r="H61" s="152" t="s">
        <v>90</v>
      </c>
      <c r="I61" s="145"/>
      <c r="J61" s="32" t="b">
        <v>1</v>
      </c>
      <c r="K61" s="152" t="s">
        <v>91</v>
      </c>
      <c r="L61" s="145"/>
      <c r="M61" s="32" t="b">
        <v>1</v>
      </c>
      <c r="N61" s="153" t="s">
        <v>92</v>
      </c>
      <c r="O61" s="145"/>
      <c r="P61" s="32" t="b">
        <v>1</v>
      </c>
    </row>
    <row r="62" spans="2:16" ht="20.100000000000001" customHeight="1" x14ac:dyDescent="0.25">
      <c r="B62" s="152" t="s">
        <v>90</v>
      </c>
      <c r="C62" s="145"/>
      <c r="D62" s="32" t="b">
        <v>1</v>
      </c>
      <c r="E62" s="144" t="s">
        <v>93</v>
      </c>
      <c r="F62" s="145"/>
      <c r="G62" s="32" t="b">
        <v>1</v>
      </c>
      <c r="H62" s="152" t="s">
        <v>94</v>
      </c>
      <c r="I62" s="145"/>
      <c r="J62" s="32" t="b">
        <v>0</v>
      </c>
      <c r="K62" s="152" t="s">
        <v>95</v>
      </c>
      <c r="L62" s="145"/>
      <c r="M62" s="32" t="b">
        <v>1</v>
      </c>
      <c r="N62" s="153" t="s">
        <v>85</v>
      </c>
      <c r="O62" s="145"/>
      <c r="P62" s="32" t="b">
        <v>1</v>
      </c>
    </row>
    <row r="63" spans="2:16" ht="20.100000000000001" customHeight="1" x14ac:dyDescent="0.25">
      <c r="B63" s="152" t="s">
        <v>96</v>
      </c>
      <c r="C63" s="145"/>
      <c r="D63" s="32" t="b">
        <v>1</v>
      </c>
      <c r="E63" s="144" t="s">
        <v>97</v>
      </c>
      <c r="F63" s="145"/>
      <c r="G63" s="32" t="b">
        <v>1</v>
      </c>
      <c r="H63" s="37"/>
      <c r="I63" s="38"/>
      <c r="J63" s="39"/>
      <c r="K63" s="152" t="s">
        <v>98</v>
      </c>
      <c r="L63" s="145"/>
      <c r="M63" s="32" t="b">
        <v>1</v>
      </c>
      <c r="N63" s="153" t="s">
        <v>166</v>
      </c>
      <c r="O63" s="145"/>
      <c r="P63" s="32" t="b">
        <v>1</v>
      </c>
    </row>
    <row r="64" spans="2:16" ht="20.100000000000001" customHeight="1" x14ac:dyDescent="0.25">
      <c r="B64" s="152" t="s">
        <v>99</v>
      </c>
      <c r="C64" s="145"/>
      <c r="D64" s="32" t="b">
        <v>0</v>
      </c>
      <c r="E64" s="144" t="s">
        <v>100</v>
      </c>
      <c r="F64" s="145"/>
      <c r="G64" s="32" t="b">
        <v>1</v>
      </c>
      <c r="H64" s="40"/>
      <c r="I64" s="41"/>
      <c r="J64" s="42"/>
      <c r="K64" s="154" t="s">
        <v>101</v>
      </c>
      <c r="L64" s="155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144" t="s">
        <v>164</v>
      </c>
      <c r="F65" s="145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146" t="s">
        <v>107</v>
      </c>
      <c r="C69" s="146"/>
      <c r="D69" s="50"/>
      <c r="E69" s="50"/>
      <c r="F69" s="148" t="s">
        <v>108</v>
      </c>
      <c r="G69" s="150" t="s">
        <v>109</v>
      </c>
      <c r="H69" s="50"/>
      <c r="I69" s="146" t="s">
        <v>110</v>
      </c>
      <c r="J69" s="146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147"/>
      <c r="C70" s="147"/>
      <c r="D70" s="54"/>
      <c r="E70" s="55"/>
      <c r="F70" s="149"/>
      <c r="G70" s="151"/>
      <c r="H70" s="56"/>
      <c r="I70" s="147"/>
      <c r="J70" s="147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-152</v>
      </c>
      <c r="D72" s="139">
        <v>-153.9</v>
      </c>
      <c r="E72" s="76" t="s">
        <v>120</v>
      </c>
      <c r="F72" s="90">
        <v>22.6</v>
      </c>
      <c r="G72" s="135">
        <v>20.2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-134.30000000000001</v>
      </c>
      <c r="D73" s="139">
        <v>-139.30000000000001</v>
      </c>
      <c r="E73" s="77" t="s">
        <v>124</v>
      </c>
      <c r="F73" s="91">
        <v>30.8</v>
      </c>
      <c r="G73" s="136">
        <v>35.200000000000003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-210.5</v>
      </c>
      <c r="D74" s="139">
        <v>-211.2</v>
      </c>
      <c r="E74" s="77" t="s">
        <v>129</v>
      </c>
      <c r="F74" s="95">
        <v>10</v>
      </c>
      <c r="G74" s="137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-111.1</v>
      </c>
      <c r="D75" s="139">
        <v>-112.8</v>
      </c>
      <c r="E75" s="77" t="s">
        <v>134</v>
      </c>
      <c r="F75" s="95">
        <v>50</v>
      </c>
      <c r="G75" s="137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27.6</v>
      </c>
      <c r="D76" s="139">
        <v>25.5</v>
      </c>
      <c r="E76" s="77" t="s">
        <v>139</v>
      </c>
      <c r="F76" s="95">
        <v>40</v>
      </c>
      <c r="G76" s="137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32.5</v>
      </c>
      <c r="D77" s="139">
        <v>29.8</v>
      </c>
      <c r="E77" s="77" t="s">
        <v>144</v>
      </c>
      <c r="F77" s="95">
        <v>160</v>
      </c>
      <c r="G77" s="137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23.6</v>
      </c>
      <c r="D78" s="139">
        <v>21.6</v>
      </c>
      <c r="E78" s="77" t="s">
        <v>149</v>
      </c>
      <c r="F78" s="92"/>
      <c r="G78" s="138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24.4</v>
      </c>
      <c r="D79" s="139">
        <v>22.5</v>
      </c>
      <c r="E79" s="76" t="s">
        <v>154</v>
      </c>
      <c r="F79" s="90">
        <v>26</v>
      </c>
      <c r="G79" s="135">
        <v>17.600000000000001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3.2799999999999998E-5</v>
      </c>
      <c r="D80" s="140">
        <v>3.18E-5</v>
      </c>
      <c r="E80" s="77" t="s">
        <v>159</v>
      </c>
      <c r="F80" s="91">
        <v>22.9</v>
      </c>
      <c r="G80" s="136">
        <v>56.7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203" t="s">
        <v>163</v>
      </c>
      <c r="C84" s="203"/>
    </row>
    <row r="85" spans="2:16" ht="15" customHeight="1" x14ac:dyDescent="0.25">
      <c r="B85" s="204" t="s">
        <v>184</v>
      </c>
      <c r="C85" s="205"/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6"/>
    </row>
    <row r="86" spans="2:16" ht="15" customHeight="1" x14ac:dyDescent="0.25">
      <c r="B86" s="207"/>
      <c r="C86" s="208"/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9"/>
    </row>
    <row r="87" spans="2:16" ht="15" customHeight="1" x14ac:dyDescent="0.25">
      <c r="B87" s="216"/>
      <c r="C87" s="217"/>
      <c r="D87" s="217"/>
      <c r="E87" s="217"/>
      <c r="F87" s="217"/>
      <c r="G87" s="217"/>
      <c r="H87" s="217"/>
      <c r="I87" s="217"/>
      <c r="J87" s="217"/>
      <c r="K87" s="217"/>
      <c r="L87" s="217"/>
      <c r="M87" s="217"/>
      <c r="N87" s="217"/>
      <c r="O87" s="217"/>
      <c r="P87" s="218"/>
    </row>
    <row r="88" spans="2:16" ht="15" customHeight="1" x14ac:dyDescent="0.25">
      <c r="B88" s="216"/>
      <c r="C88" s="217"/>
      <c r="D88" s="217"/>
      <c r="E88" s="217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P88" s="218"/>
    </row>
    <row r="89" spans="2:16" ht="15" customHeight="1" x14ac:dyDescent="0.25">
      <c r="B89" s="219"/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9"/>
    </row>
    <row r="90" spans="2:16" ht="15" customHeight="1" x14ac:dyDescent="0.25"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2"/>
    </row>
    <row r="91" spans="2:16" ht="15" customHeight="1" x14ac:dyDescent="0.25"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2"/>
    </row>
    <row r="92" spans="2:16" ht="15" customHeight="1" x14ac:dyDescent="0.25">
      <c r="B92" s="207"/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9"/>
    </row>
    <row r="93" spans="2:16" ht="15" customHeight="1" x14ac:dyDescent="0.25">
      <c r="B93" s="207"/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9"/>
    </row>
    <row r="94" spans="2:16" ht="15" customHeight="1" x14ac:dyDescent="0.25">
      <c r="B94" s="207"/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9"/>
    </row>
    <row r="95" spans="2:16" ht="15" customHeight="1" x14ac:dyDescent="0.25">
      <c r="B95" s="207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9"/>
    </row>
    <row r="96" spans="2:16" ht="15" customHeight="1" x14ac:dyDescent="0.25">
      <c r="B96" s="207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9"/>
    </row>
    <row r="97" spans="2:16" ht="15" customHeight="1" x14ac:dyDescent="0.25">
      <c r="B97" s="207"/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9"/>
    </row>
    <row r="98" spans="2:16" ht="15" customHeight="1" x14ac:dyDescent="0.25">
      <c r="B98" s="207"/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9"/>
    </row>
    <row r="99" spans="2:16" ht="15" customHeight="1" x14ac:dyDescent="0.25">
      <c r="B99" s="213"/>
      <c r="C99" s="214"/>
      <c r="D99" s="214"/>
      <c r="E99" s="214"/>
      <c r="F99" s="214"/>
      <c r="G99" s="214"/>
      <c r="H99" s="214"/>
      <c r="I99" s="214"/>
      <c r="J99" s="214"/>
      <c r="K99" s="214"/>
      <c r="L99" s="214"/>
      <c r="M99" s="214"/>
      <c r="N99" s="214"/>
      <c r="O99" s="214"/>
      <c r="P99" s="21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2025-01-14T03:14:01Z</dcterms:modified>
</cp:coreProperties>
</file>