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\Downloads\"/>
    </mc:Choice>
  </mc:AlternateContent>
  <xr:revisionPtr revIDLastSave="0" documentId="13_ncr:1_{2904C362-05CB-4312-B9B3-E9C7C5B3C19E}" xr6:coauthVersionLast="47" xr6:coauthVersionMax="47" xr10:uidLastSave="{00000000-0000-0000-0000-000000000000}"/>
  <bookViews>
    <workbookView xWindow="19425" yWindow="3855" windowWidth="27195" windowHeight="27555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E20" i="1"/>
  <c r="F20" i="1"/>
  <c r="H20" i="1"/>
  <c r="I20" i="1"/>
  <c r="J20" i="1"/>
  <c r="G20" i="1"/>
  <c r="K31" i="1"/>
  <c r="C11" i="1"/>
  <c r="C31" i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<sst xmlns="http://schemas.openxmlformats.org/spreadsheetml/2006/main" count="219" uniqueCount="202">
  <si>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</si>
  <si>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</si>
  <si>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</si>
  <si>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</si>
  <si>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</si>
  <si>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</si>
  <si>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</si>
  <si>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</si>
  <si>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</si>
  <si>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</si>
  <si>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</si>
  <si>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</si>
  <si>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</si>
  <si>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</si>
  <si>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</si>
  <si>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</si>
  <si>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</si>
  <si>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</si>
  <si>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</si>
  <si>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</si>
  <si>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</si>
  <si>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</si>
  <si>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</si>
  <si>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</si>
  <si>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</si>
  <si>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</si>
  <si>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</si>
  <si>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</si>
  <si>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</si>
  <si>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</si>
  <si>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</si>
  <si>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</si>
  <si>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</si>
  <si>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</si>
  <si>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</si>
  <si>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</si>
  <si>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</si>
  <si>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</si>
  <si>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</si>
  <si>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</si>
  <si>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</si>
  <si>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</si>
  <si>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</si>
  <si>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</si>
  <si>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</si>
  <si>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</si>
  <si>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</si>
  <si>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</si>
  <si>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</si>
  <si>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</si>
  <si>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</si>
  <si>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</si>
  <si>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</si>
  <si>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</si>
  <si>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</si>
  <si>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</si>
  <si>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</si>
  <si>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</si>
  <si>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</si>
  <si>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</si>
  <si>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</si>
  <si>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</si>
  <si>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</si>
  <si>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</si>
  <si>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</si>
  <si>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</si>
  <si>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</si>
  <si>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</si>
  <si>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</si>
  <si>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</si>
  <si>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</si>
  <si>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</si>
  <si>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</si>
  <si>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</si>
  <si>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</si>
  <si>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</si>
  <si>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</si>
  <si>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</si>
  <si>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</si>
  <si>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</si>
  <si>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</si>
  <si>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</si>
  <si>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</si>
  <si>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</si>
  <si>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</si>
  <si>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</si>
  <si>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</si>
  <si>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</si>
  <si>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</si>
  <si>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</si>
  <si>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</si>
  <si>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</si>
  <si>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</si>
  <si>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</si>
  <si>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</si>
  <si>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</si>
  <si>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</si>
  <si>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</si>
  <si>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</si>
  <si>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</si>
  <si>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</si>
  <si>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</si>
  <si>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</si>
  <si>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</si>
  <si>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</si>
  <si>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</si>
  <si>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</si>
  <si>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</si>
  <si>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</si>
  <si>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</si>
  <si>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</si>
  <si>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</si>
  <si>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</si>
  <si>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</si>
  <si>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</si>
  <si>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</si>
  <si>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</si>
  <si>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</si>
  <si>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</si>
  <si>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</si>
  <si>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</si>
  <si>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</si>
  <si>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</si>
  <si>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</si>
  <si>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</si>
  <si>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</si>
  <si>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</si>
  <si>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</si>
  <si>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</si>
  <si>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</si>
  <si>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</si>
  <si>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</si>
  <si>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</si>
  <si>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</si>
  <si>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</si>
  <si>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</si>
  <si>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</si>
  <si>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</si>
  <si>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</si>
  <si>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</si>
  <si>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</si>
  <si>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</si>
  <si>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</si>
  <si>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</si>
  <si>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</si>
  <si>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</si>
  <si>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</si>
  <si>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</si>
  <si>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</si>
  <si>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</si>
  <si>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</si>
  <si>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</si>
  <si>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</si>
  <si>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</si>
  <si>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</si>
  <si>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</si>
  <si>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</si>
  <si>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</si>
  <si>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</si>
  <si>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</si>
  <si>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</si>
  <si>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</si>
  <si>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</si>
  <si>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</si>
  <si>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</si>
  <si>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</si>
  <si>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</si>
  <si>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</si>
  <si>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</si>
  <si>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</si>
  <si>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</si>
  <si>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</si>
  <si>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</si>
  <si>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</si>
  <si>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</si>
  <si>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</si>
  <si>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</si>
  <si>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</si>
  <si>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</si>
  <si>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</si>
  <si>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</si>
  <si>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</si>
  <si>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ALL</t>
    <phoneticPr fontId="3" type="noConversion"/>
  </si>
  <si>
    <t>1. 방풍막 설치</t>
    <phoneticPr fontId="3" type="noConversion"/>
  </si>
  <si>
    <t>KSP</t>
    <phoneticPr fontId="3" type="noConversion"/>
  </si>
  <si>
    <t>E_065370</t>
    <phoneticPr fontId="3" type="noConversion"/>
  </si>
  <si>
    <t>E_065373</t>
    <phoneticPr fontId="3" type="noConversion"/>
  </si>
  <si>
    <t>W</t>
    <phoneticPr fontId="3" type="noConversion"/>
  </si>
  <si>
    <t xml:space="preserve">2. [UT 00:49-00:56][R_065386] TCS CRASH 및 모터 에러로 인한 RA slip 발생 </t>
    <phoneticPr fontId="3" type="noConversion"/>
  </si>
  <si>
    <t>R_065386</t>
    <phoneticPr fontId="3" type="noConversion"/>
  </si>
  <si>
    <t xml:space="preserve">3. [UT01:44-02:04] RA 포인팅 에러 발생 후 stow 후 RIB  및 모터 에러 발생 : </t>
    <phoneticPr fontId="3" type="noConversion"/>
  </si>
  <si>
    <t>S</t>
    <phoneticPr fontId="3" type="noConversion"/>
  </si>
  <si>
    <t>L_000013-000014</t>
    <phoneticPr fontId="3" type="noConversion"/>
  </si>
  <si>
    <t>4. [UT 07:36-07:46] K chip crash 이후 라리탄으로 화면이 불러와지지 않아 물리 버튼으로 재시작 하여 해결</t>
    <phoneticPr fontId="3" type="noConversion"/>
  </si>
  <si>
    <t>2. [L_000013-000014] 타겟 BLG 11, BLG 12, BLG 14, BLG 15에 대해 달과 같이 있어 관측이 불가능 하여 이후 관측에 대하여 주석처리하였음.</t>
    <phoneticPr fontId="3" type="noConversion"/>
  </si>
  <si>
    <t>L_000046</t>
    <phoneticPr fontId="3" type="noConversion"/>
  </si>
  <si>
    <t>M_000063-000064:N</t>
    <phoneticPr fontId="3" type="noConversion"/>
  </si>
  <si>
    <t xml:space="preserve">50s/19k 40s/22k 30s/25k </t>
    <phoneticPr fontId="3" type="noConversion"/>
  </si>
  <si>
    <t>50s/32k 40s/42k 20s/33k</t>
    <phoneticPr fontId="3" type="noConversion"/>
  </si>
  <si>
    <t>1. [E_065370][E_065373] 관측 중 통행하여 돔에 빛이 들어감. : 재촬영 진행</t>
    <phoneticPr fontId="3" type="noConversion"/>
  </si>
  <si>
    <t xml:space="preserve">5. 파일 번호가 리셋되면서 BGchek Image 및 Maxlm DL 이 자동으로 뜨지 않음. </t>
    <phoneticPr fontId="3" type="noConversion"/>
  </si>
  <si>
    <t>6. flat 촬영 후 돔이 닫히면서 쾅 소리가 났음 (평소보다 조금 더 컸음.)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</si>
</sst>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checked="Checked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" zoomScale="146" zoomScaleNormal="146" workbookViewId="0">
      <selection activeCell="F20" sqref="F20"/>
    </sheetView>
  </sheetViews>
  <sheetFormatPr defaultColWidth="0" defaultRowHeight="11.25" zeroHeight="1" x14ac:dyDescent="0.25"/>
  <cols>
    <col min="1" max="1" width="0.7109375" style="63" customWidth="1"/>
    <col min="2" max="2" width="7.7109375" style="63" customWidth="1"/>
    <col min="3" max="16" width="6.7109375" style="63" customWidth="1"/>
    <col min="17" max="17" width="0.7109375" style="63" customWidth="1"/>
    <col min="18" max="18" width="9.140625" style="63" hidden="1" customWidth="1"/>
    <col min="19" max="16384" width="9.140625" style="63" hidden="1"/>
  </cols>
  <sheetData>
    <row r="1" spans="2:16" ht="13.5" customHeight="1" x14ac:dyDescent="0.25"/>
    <row r="2" spans="2:16" ht="14.25" customHeight="1" thickBot="1" x14ac:dyDescent="0.3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2" t="s">
        <v>1</v>
      </c>
      <c r="C3" s="121">
        <v>45710</v>
      </c>
      <c r="D3" s="122"/>
      <c r="E3" s="1"/>
      <c r="F3" s="1"/>
      <c r="G3" s="1"/>
      <c r="H3" s="1"/>
      <c r="I3" s="1"/>
      <c r="J3" s="1"/>
      <c r="K3" s="64" t="s">
        <v>2</v>
      </c>
      <c r="L3" s="123">
        <f>(P31-(P32+P33))/P31*100</f>
        <v>93.642611683848799</v>
      </c>
      <c r="M3" s="123"/>
      <c r="N3" s="64" t="s">
        <v>3</v>
      </c>
      <c r="O3" s="123">
        <f>(P31-P33)/P31*100</f>
        <v>93.642611683848799</v>
      </c>
      <c r="P3" s="123"/>
    </row>
    <row r="4" spans="2:16" ht="14.25" customHeight="1" x14ac:dyDescent="0.25">
      <c r="B4" s="32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3" t="s">
        <v>22</v>
      </c>
      <c r="C9" s="27">
        <v>5.5555555555555558E-3</v>
      </c>
      <c r="D9" s="8">
        <v>0.9</v>
      </c>
      <c r="E9" s="8">
        <v>17.5</v>
      </c>
      <c r="F9" s="8">
        <v>36</v>
      </c>
      <c r="G9" s="34" t="s">
        <v>187</v>
      </c>
      <c r="H9" s="8">
        <v>0.3</v>
      </c>
      <c r="I9" s="34">
        <v>31.3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3" t="s">
        <v>23</v>
      </c>
      <c r="C10" s="7">
        <v>0.18680555555555556</v>
      </c>
      <c r="D10" s="8">
        <v>1.1000000000000001</v>
      </c>
      <c r="E10" s="8">
        <v>15.6</v>
      </c>
      <c r="F10" s="8">
        <v>44</v>
      </c>
      <c r="G10" s="112" t="s">
        <v>191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J17</f>
        <v>0.40972222222222227</v>
      </c>
      <c r="D11" s="14">
        <v>1.1000000000000001</v>
      </c>
      <c r="E11" s="14">
        <v>17</v>
      </c>
      <c r="F11" s="14">
        <v>36</v>
      </c>
      <c r="G11" s="34" t="s">
        <v>191</v>
      </c>
      <c r="H11" s="14">
        <v>3.5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24.404166666666665</v>
      </c>
      <c r="D12" s="18">
        <f>AVERAGE(D9:D11)</f>
        <v>1.0333333333333334</v>
      </c>
      <c r="E12" s="18">
        <f>AVERAGE(E9:E11)</f>
        <v>16.7</v>
      </c>
      <c r="F12" s="19">
        <f>AVERAGE(F9:F11)</f>
        <v>38.666666666666664</v>
      </c>
      <c r="G12" s="20"/>
      <c r="H12" s="21">
        <f>AVERAGE(H9:H11)</f>
        <v>1.4666666666666668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2" t="s">
        <v>40</v>
      </c>
    </row>
    <row r="16" spans="2:16" ht="14.1" customHeight="1" x14ac:dyDescent="0.25">
      <c r="B16" s="33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181</v>
      </c>
      <c r="H16" s="26" t="s">
        <v>180</v>
      </c>
      <c r="I16" s="26" t="s">
        <v>174</v>
      </c>
      <c r="J16" s="26" t="s">
        <v>182</v>
      </c>
      <c r="K16" s="26"/>
      <c r="L16" s="26"/>
      <c r="M16" s="26"/>
      <c r="N16" s="26"/>
      <c r="O16" s="26"/>
      <c r="P16" s="26" t="s">
        <v>172</v>
      </c>
    </row>
    <row r="17" spans="2:16" ht="14.1" customHeight="1" x14ac:dyDescent="0.25">
      <c r="B17" s="33" t="s">
        <v>42</v>
      </c>
      <c r="C17" s="27">
        <v>0.95486111111111116</v>
      </c>
      <c r="D17" s="27">
        <v>0.96944444444444444</v>
      </c>
      <c r="E17" s="27">
        <v>5.5555555555555558E-3</v>
      </c>
      <c r="F17" s="27">
        <v>2.7083333333333334E-2</v>
      </c>
      <c r="G17" s="27">
        <v>0.24166666666666667</v>
      </c>
      <c r="H17" s="27">
        <v>0.31388888888888888</v>
      </c>
      <c r="I17" s="27">
        <v>0.3833333333333333</v>
      </c>
      <c r="J17" s="27">
        <v>0.40972222222222227</v>
      </c>
      <c r="K17" s="27"/>
      <c r="L17" s="27"/>
      <c r="M17" s="27"/>
      <c r="N17" s="27"/>
      <c r="O17" s="27"/>
      <c r="P17" s="27">
        <v>0.4236111111111111</v>
      </c>
    </row>
    <row r="18" spans="2:16" ht="14.1" customHeight="1" x14ac:dyDescent="0.25">
      <c r="B18" s="33" t="s">
        <v>43</v>
      </c>
      <c r="C18" s="26">
        <v>65363</v>
      </c>
      <c r="D18" s="26">
        <v>65364</v>
      </c>
      <c r="E18" s="26">
        <v>65369</v>
      </c>
      <c r="F18" s="26">
        <v>65383</v>
      </c>
      <c r="G18" s="26">
        <v>65505</v>
      </c>
      <c r="H18" s="26">
        <v>13</v>
      </c>
      <c r="I18" s="26">
        <v>57</v>
      </c>
      <c r="J18" s="26">
        <v>71</v>
      </c>
      <c r="K18" s="26"/>
      <c r="L18" s="26"/>
      <c r="M18" s="26"/>
      <c r="N18" s="26"/>
      <c r="O18" s="26"/>
      <c r="P18" s="26">
        <v>82</v>
      </c>
    </row>
    <row r="19" spans="2:16" ht="14.1" customHeight="1" thickBot="1" x14ac:dyDescent="0.3">
      <c r="B19" s="13" t="s">
        <v>44</v>
      </c>
      <c r="C19" s="28"/>
      <c r="D19" s="26">
        <v>65368</v>
      </c>
      <c r="E19" s="26">
        <v>65382</v>
      </c>
      <c r="F19" s="29">
        <v>65504</v>
      </c>
      <c r="G19" s="29">
        <v>12</v>
      </c>
      <c r="H19" s="29">
        <v>56</v>
      </c>
      <c r="I19" s="26">
        <v>70</v>
      </c>
      <c r="J19" s="29">
        <v>81</v>
      </c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F20" si="0">MOD(D19-D18,65536)+1</f>
        <v>5</v>
      </c>
      <c r="E20" s="31">
        <f t="shared" si="0"/>
        <v>14</v>
      </c>
      <c r="F20" s="31">
        <f t="shared" si="0"/>
        <v>122</v>
      </c>
      <c r="G20" s="31">
        <f>MOD(G19-G18,65536)+1</f>
        <v>44</v>
      </c>
      <c r="H20" s="31">
        <f t="shared" ref="H20:J20" si="1">MOD(H19-H18,65536)+1</f>
        <v>44</v>
      </c>
      <c r="I20" s="31">
        <f t="shared" si="1"/>
        <v>14</v>
      </c>
      <c r="J20" s="31">
        <f t="shared" si="1"/>
        <v>11</v>
      </c>
      <c r="K20" s="31" t="str">
        <f t="shared" ref="K20:O20" si="2">IF(ISNUMBER(K18),K19-K18+1,"")</f>
        <v/>
      </c>
      <c r="L20" s="31" t="str">
        <f t="shared" si="2"/>
        <v/>
      </c>
      <c r="M20" s="31" t="str">
        <f t="shared" si="2"/>
        <v/>
      </c>
      <c r="N20" s="31" t="str">
        <f t="shared" si="2"/>
        <v/>
      </c>
      <c r="O20" s="31" t="str">
        <f t="shared" si="2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29" t="s">
        <v>46</v>
      </c>
      <c r="C22" s="33" t="s">
        <v>22</v>
      </c>
      <c r="D22" s="33" t="s">
        <v>24</v>
      </c>
      <c r="E22" s="33" t="s">
        <v>47</v>
      </c>
      <c r="F22" s="130" t="s">
        <v>48</v>
      </c>
      <c r="G22" s="130"/>
      <c r="H22" s="130"/>
      <c r="I22" s="130"/>
      <c r="J22" s="33" t="s">
        <v>22</v>
      </c>
      <c r="K22" s="33" t="s">
        <v>24</v>
      </c>
      <c r="L22" s="33" t="s">
        <v>47</v>
      </c>
      <c r="M22" s="130" t="s">
        <v>48</v>
      </c>
      <c r="N22" s="130"/>
      <c r="O22" s="130"/>
      <c r="P22" s="130"/>
    </row>
    <row r="23" spans="2:16" ht="13.5" customHeight="1" x14ac:dyDescent="0.25">
      <c r="B23" s="129"/>
      <c r="C23" s="34"/>
      <c r="D23" s="34"/>
      <c r="E23" s="112" t="s">
        <v>176</v>
      </c>
      <c r="F23" s="128"/>
      <c r="G23" s="128"/>
      <c r="H23" s="128"/>
      <c r="I23" s="128"/>
      <c r="J23" s="112"/>
      <c r="K23" s="112"/>
      <c r="L23" s="112" t="s">
        <v>177</v>
      </c>
      <c r="M23" s="128"/>
      <c r="N23" s="128"/>
      <c r="O23" s="128"/>
      <c r="P23" s="128"/>
    </row>
    <row r="24" spans="2:16" ht="13.5" customHeight="1" x14ac:dyDescent="0.25">
      <c r="B24" s="129"/>
      <c r="C24" s="34"/>
      <c r="D24" s="34"/>
      <c r="E24" s="112" t="s">
        <v>178</v>
      </c>
      <c r="F24" s="128"/>
      <c r="G24" s="128"/>
      <c r="H24" s="128"/>
      <c r="I24" s="128"/>
      <c r="J24" s="112">
        <v>71</v>
      </c>
      <c r="K24" s="112">
        <v>73</v>
      </c>
      <c r="L24" s="112" t="s">
        <v>179</v>
      </c>
      <c r="M24" s="128" t="s">
        <v>197</v>
      </c>
      <c r="N24" s="128"/>
      <c r="O24" s="128"/>
      <c r="P24" s="128"/>
    </row>
    <row r="25" spans="2:16" ht="13.5" customHeight="1" x14ac:dyDescent="0.25">
      <c r="B25" s="129"/>
      <c r="C25" s="34"/>
      <c r="D25" s="34"/>
      <c r="E25" s="112" t="s">
        <v>179</v>
      </c>
      <c r="F25" s="128"/>
      <c r="G25" s="128"/>
      <c r="H25" s="128"/>
      <c r="I25" s="128"/>
      <c r="J25" s="112"/>
      <c r="K25" s="112"/>
      <c r="L25" s="112" t="s">
        <v>178</v>
      </c>
      <c r="M25" s="128"/>
      <c r="N25" s="128"/>
      <c r="O25" s="128"/>
      <c r="P25" s="128"/>
    </row>
    <row r="26" spans="2:16" ht="13.5" customHeight="1" x14ac:dyDescent="0.25">
      <c r="B26" s="129"/>
      <c r="C26" s="34"/>
      <c r="D26" s="34"/>
      <c r="E26" s="112" t="s">
        <v>177</v>
      </c>
      <c r="F26" s="128"/>
      <c r="G26" s="128"/>
      <c r="H26" s="128"/>
      <c r="I26" s="128"/>
      <c r="J26" s="112">
        <v>74</v>
      </c>
      <c r="K26" s="112">
        <v>76</v>
      </c>
      <c r="L26" s="112" t="s">
        <v>176</v>
      </c>
      <c r="M26" s="128" t="s">
        <v>198</v>
      </c>
      <c r="N26" s="128"/>
      <c r="O26" s="128"/>
      <c r="P26" s="128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0" t="s">
        <v>49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" customHeight="1" x14ac:dyDescent="0.25">
      <c r="B30" s="35" t="s">
        <v>163</v>
      </c>
      <c r="C30" s="40">
        <v>7.4305555555555555E-2</v>
      </c>
      <c r="D30" s="41">
        <v>0.21041666666666667</v>
      </c>
      <c r="E30" s="41">
        <v>6.25E-2</v>
      </c>
      <c r="F30" s="41"/>
      <c r="G30" s="41"/>
      <c r="H30" s="41"/>
      <c r="I30" s="41"/>
      <c r="J30" s="41"/>
      <c r="K30" s="42"/>
      <c r="L30" s="41"/>
      <c r="M30" s="41"/>
      <c r="N30" s="41"/>
      <c r="O30" s="43"/>
      <c r="P30" s="44">
        <f>SUM(C30:J30,L30:N30)</f>
        <v>0.34722222222222221</v>
      </c>
    </row>
    <row r="31" spans="2:16" ht="14.1" customHeight="1" x14ac:dyDescent="0.25">
      <c r="B31" s="35" t="s">
        <v>164</v>
      </c>
      <c r="C31" s="45">
        <f>I17-H17</f>
        <v>6.944444444444442E-2</v>
      </c>
      <c r="D31" s="7">
        <f>G17-F17</f>
        <v>0.21458333333333335</v>
      </c>
      <c r="E31" s="7">
        <f>H17-G17</f>
        <v>7.2222222222222215E-2</v>
      </c>
      <c r="F31" s="7"/>
      <c r="G31" s="7"/>
      <c r="H31" s="7"/>
      <c r="I31" s="7"/>
      <c r="J31" s="7"/>
      <c r="K31" s="7">
        <f>J17-I17+F17-E17</f>
        <v>4.7916666666666739E-2</v>
      </c>
      <c r="L31" s="7"/>
      <c r="M31" s="7"/>
      <c r="N31" s="7"/>
      <c r="O31" s="46"/>
      <c r="P31" s="44">
        <f>SUM(C31:N31)</f>
        <v>0.40416666666666667</v>
      </c>
    </row>
    <row r="32" spans="2:16" ht="14.1" customHeight="1" x14ac:dyDescent="0.2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" customHeight="1" thickBot="1" x14ac:dyDescent="0.3">
      <c r="B33" s="106" t="s">
        <v>65</v>
      </c>
      <c r="C33" s="50">
        <v>6.9444444444444441E-3</v>
      </c>
      <c r="D33" s="51">
        <v>1.8749999999999999E-2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2.5694444444444443E-2</v>
      </c>
    </row>
    <row r="34" spans="2:16" ht="14.1" customHeight="1" x14ac:dyDescent="0.25">
      <c r="B34" s="105" t="s">
        <v>165</v>
      </c>
      <c r="C34" s="107">
        <f>C31-C32-C33</f>
        <v>6.2499999999999972E-2</v>
      </c>
      <c r="D34" s="107">
        <f t="shared" ref="D34:N34" si="3">D31-D32-D33</f>
        <v>0.19583333333333336</v>
      </c>
      <c r="E34" s="107">
        <f t="shared" si="3"/>
        <v>7.2222222222222215E-2</v>
      </c>
      <c r="F34" s="107">
        <f t="shared" si="3"/>
        <v>0</v>
      </c>
      <c r="G34" s="107">
        <f t="shared" si="3"/>
        <v>0</v>
      </c>
      <c r="H34" s="107">
        <f t="shared" si="3"/>
        <v>0</v>
      </c>
      <c r="I34" s="107">
        <f>I31-I32-I33</f>
        <v>0</v>
      </c>
      <c r="J34" s="107">
        <f t="shared" si="3"/>
        <v>0</v>
      </c>
      <c r="K34" s="107">
        <f t="shared" si="3"/>
        <v>4.7916666666666739E-2</v>
      </c>
      <c r="L34" s="107">
        <f t="shared" si="3"/>
        <v>0</v>
      </c>
      <c r="M34" s="107">
        <f t="shared" si="3"/>
        <v>0</v>
      </c>
      <c r="N34" s="107">
        <f t="shared" si="3"/>
        <v>0</v>
      </c>
      <c r="O34" s="111"/>
      <c r="P34" s="108">
        <f>P31-P32-P33</f>
        <v>0.37847222222222221</v>
      </c>
    </row>
    <row r="35" spans="2:16" ht="13.5" customHeight="1" x14ac:dyDescent="0.2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25">
      <c r="B36" s="152" t="s">
        <v>66</v>
      </c>
      <c r="C36" s="140" t="s">
        <v>185</v>
      </c>
      <c r="D36" s="140"/>
      <c r="E36" s="140" t="s">
        <v>186</v>
      </c>
      <c r="F36" s="140"/>
      <c r="G36" s="140" t="s">
        <v>189</v>
      </c>
      <c r="H36" s="140"/>
      <c r="I36" s="140" t="s">
        <v>192</v>
      </c>
      <c r="J36" s="140"/>
      <c r="K36" s="138" t="s">
        <v>195</v>
      </c>
      <c r="L36" s="139"/>
      <c r="M36" s="138" t="s">
        <v>196</v>
      </c>
      <c r="N36" s="139"/>
      <c r="O36" s="138"/>
      <c r="P36" s="139"/>
    </row>
    <row r="37" spans="2:16" ht="18" customHeight="1" x14ac:dyDescent="0.25">
      <c r="B37" s="153"/>
      <c r="C37" s="140"/>
      <c r="D37" s="140"/>
      <c r="E37" s="140"/>
      <c r="F37" s="140"/>
      <c r="G37" s="141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2:16" ht="18" customHeight="1" x14ac:dyDescent="0.25">
      <c r="B38" s="153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2:16" ht="18" customHeight="1" x14ac:dyDescent="0.25">
      <c r="B39" s="153"/>
      <c r="C39" s="140"/>
      <c r="D39" s="140"/>
      <c r="E39" s="140"/>
      <c r="F39" s="140"/>
      <c r="G39" s="140"/>
      <c r="H39" s="140"/>
      <c r="I39" s="141"/>
      <c r="J39" s="140"/>
      <c r="K39" s="140"/>
      <c r="L39" s="140"/>
      <c r="M39" s="140"/>
      <c r="N39" s="140"/>
      <c r="O39" s="140"/>
      <c r="P39" s="140"/>
    </row>
    <row r="40" spans="2:16" ht="18" customHeight="1" x14ac:dyDescent="0.25">
      <c r="B40" s="153"/>
      <c r="C40" s="140"/>
      <c r="D40" s="140"/>
      <c r="E40" s="140"/>
      <c r="F40" s="140"/>
      <c r="G40" s="141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2:16" ht="18" customHeight="1" x14ac:dyDescent="0.25">
      <c r="B41" s="15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2" t="s">
        <v>67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25">
      <c r="B44" s="145" t="s">
        <v>199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8" t="s">
        <v>194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51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51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" customHeight="1" x14ac:dyDescent="0.25">
      <c r="B50" s="151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" customHeight="1" x14ac:dyDescent="0.25">
      <c r="B51" s="151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" customHeight="1" thickBot="1" x14ac:dyDescent="0.3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31" t="s">
        <v>166</v>
      </c>
      <c r="C53" s="132"/>
      <c r="D53" s="110">
        <v>0.51</v>
      </c>
      <c r="E53" s="110">
        <v>0.61</v>
      </c>
      <c r="F53" s="110">
        <v>0.64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" customHeight="1" thickTop="1" thickBot="1" x14ac:dyDescent="0.3">
      <c r="B54" s="134" t="s">
        <v>167</v>
      </c>
      <c r="C54" s="135"/>
      <c r="D54" s="135"/>
      <c r="E54" s="135"/>
      <c r="F54" s="110">
        <v>76</v>
      </c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25"/>
    <row r="56" spans="2:16" ht="17.25" customHeight="1" x14ac:dyDescent="0.25">
      <c r="B56" s="155" t="s">
        <v>68</v>
      </c>
      <c r="C56" s="155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00000000000001" customHeight="1" x14ac:dyDescent="0.2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00000000000001" customHeight="1" x14ac:dyDescent="0.2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00000000000001" customHeight="1" x14ac:dyDescent="0.25">
      <c r="B59" s="171" t="s">
        <v>75</v>
      </c>
      <c r="C59" s="172"/>
      <c r="D59" s="56" t="b">
        <v>1</v>
      </c>
      <c r="E59" s="171" t="s">
        <v>76</v>
      </c>
      <c r="F59" s="172"/>
      <c r="G59" s="56" t="b">
        <v>1</v>
      </c>
      <c r="H59" s="173" t="s">
        <v>77</v>
      </c>
      <c r="I59" s="172"/>
      <c r="J59" s="56" t="b">
        <v>1</v>
      </c>
      <c r="K59" s="173" t="s">
        <v>78</v>
      </c>
      <c r="L59" s="172"/>
      <c r="M59" s="56" t="b">
        <v>1</v>
      </c>
      <c r="N59" s="174" t="s">
        <v>79</v>
      </c>
      <c r="O59" s="172"/>
      <c r="P59" s="56" t="b">
        <v>1</v>
      </c>
    </row>
    <row r="60" spans="2:16" ht="20.100000000000001" customHeight="1" x14ac:dyDescent="0.25">
      <c r="B60" s="171" t="s">
        <v>80</v>
      </c>
      <c r="C60" s="172"/>
      <c r="D60" s="56" t="b">
        <v>1</v>
      </c>
      <c r="E60" s="171" t="s">
        <v>81</v>
      </c>
      <c r="F60" s="172"/>
      <c r="G60" s="56" t="b">
        <v>1</v>
      </c>
      <c r="H60" s="173" t="s">
        <v>82</v>
      </c>
      <c r="I60" s="172"/>
      <c r="J60" s="56" t="b">
        <v>1</v>
      </c>
      <c r="K60" s="173" t="s">
        <v>83</v>
      </c>
      <c r="L60" s="172"/>
      <c r="M60" s="56" t="b">
        <v>1</v>
      </c>
      <c r="N60" s="174" t="s">
        <v>84</v>
      </c>
      <c r="O60" s="172"/>
      <c r="P60" s="56" t="b">
        <v>1</v>
      </c>
    </row>
    <row r="61" spans="2:16" ht="20.100000000000001" customHeight="1" x14ac:dyDescent="0.25">
      <c r="B61" s="171" t="s">
        <v>85</v>
      </c>
      <c r="C61" s="172"/>
      <c r="D61" s="56" t="b">
        <v>1</v>
      </c>
      <c r="E61" s="171" t="s">
        <v>86</v>
      </c>
      <c r="F61" s="172"/>
      <c r="G61" s="56" t="b">
        <v>1</v>
      </c>
      <c r="H61" s="173" t="s">
        <v>87</v>
      </c>
      <c r="I61" s="172"/>
      <c r="J61" s="56" t="b">
        <v>1</v>
      </c>
      <c r="K61" s="173" t="s">
        <v>88</v>
      </c>
      <c r="L61" s="172"/>
      <c r="M61" s="56" t="b">
        <v>1</v>
      </c>
      <c r="N61" s="174" t="s">
        <v>89</v>
      </c>
      <c r="O61" s="172"/>
      <c r="P61" s="56" t="b">
        <v>1</v>
      </c>
    </row>
    <row r="62" spans="2:16" ht="20.100000000000001" customHeight="1" x14ac:dyDescent="0.25">
      <c r="B62" s="173" t="s">
        <v>87</v>
      </c>
      <c r="C62" s="172"/>
      <c r="D62" s="56" t="b">
        <v>1</v>
      </c>
      <c r="E62" s="171" t="s">
        <v>90</v>
      </c>
      <c r="F62" s="172"/>
      <c r="G62" s="56" t="b">
        <v>1</v>
      </c>
      <c r="H62" s="173" t="s">
        <v>91</v>
      </c>
      <c r="I62" s="172"/>
      <c r="J62" s="56" t="b">
        <v>1</v>
      </c>
      <c r="K62" s="173" t="s">
        <v>92</v>
      </c>
      <c r="L62" s="172"/>
      <c r="M62" s="56" t="b">
        <v>1</v>
      </c>
      <c r="N62" s="174" t="s">
        <v>82</v>
      </c>
      <c r="O62" s="172"/>
      <c r="P62" s="56" t="b">
        <v>1</v>
      </c>
    </row>
    <row r="63" spans="2:16" ht="20.100000000000001" customHeight="1" x14ac:dyDescent="0.25">
      <c r="B63" s="173" t="s">
        <v>93</v>
      </c>
      <c r="C63" s="172"/>
      <c r="D63" s="56" t="b">
        <v>1</v>
      </c>
      <c r="E63" s="171" t="s">
        <v>94</v>
      </c>
      <c r="F63" s="172"/>
      <c r="G63" s="56" t="b">
        <v>1</v>
      </c>
      <c r="H63" s="66"/>
      <c r="I63" s="67"/>
      <c r="J63" s="68"/>
      <c r="K63" s="173" t="s">
        <v>95</v>
      </c>
      <c r="L63" s="172"/>
      <c r="M63" s="56" t="b">
        <v>1</v>
      </c>
      <c r="N63" s="174" t="s">
        <v>162</v>
      </c>
      <c r="O63" s="172"/>
      <c r="P63" s="56" t="b">
        <v>1</v>
      </c>
    </row>
    <row r="64" spans="2:16" ht="20.100000000000001" customHeight="1" x14ac:dyDescent="0.25">
      <c r="B64" s="173" t="s">
        <v>96</v>
      </c>
      <c r="C64" s="172"/>
      <c r="D64" s="56" t="b">
        <v>0</v>
      </c>
      <c r="E64" s="171" t="s">
        <v>97</v>
      </c>
      <c r="F64" s="172"/>
      <c r="G64" s="56" t="b">
        <v>1</v>
      </c>
      <c r="H64" s="69"/>
      <c r="I64" s="70"/>
      <c r="J64" s="71"/>
      <c r="K64" s="181" t="s">
        <v>98</v>
      </c>
      <c r="L64" s="182"/>
      <c r="M64" s="56" t="b">
        <v>1</v>
      </c>
      <c r="N64" s="72"/>
      <c r="O64" s="73"/>
      <c r="P64" s="74"/>
    </row>
    <row r="65" spans="2:17" ht="20.100000000000001" customHeight="1" x14ac:dyDescent="0.25">
      <c r="B65" s="73"/>
      <c r="C65" s="73"/>
      <c r="D65" s="75" t="b">
        <v>0</v>
      </c>
      <c r="E65" s="171" t="s">
        <v>161</v>
      </c>
      <c r="F65" s="172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00000000000001" customHeight="1" x14ac:dyDescent="0.2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00000000000001" customHeight="1" x14ac:dyDescent="0.2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00000000000001" customHeight="1" thickBot="1" x14ac:dyDescent="0.3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9.9499999999999993" customHeight="1" x14ac:dyDescent="0.25">
      <c r="B69" s="175" t="s">
        <v>104</v>
      </c>
      <c r="C69" s="175"/>
      <c r="D69" s="79"/>
      <c r="E69" s="79"/>
      <c r="F69" s="177" t="s">
        <v>105</v>
      </c>
      <c r="G69" s="179" t="s">
        <v>106</v>
      </c>
      <c r="H69" s="79"/>
      <c r="I69" s="175" t="s">
        <v>107</v>
      </c>
      <c r="J69" s="175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9.9499999999999993" customHeight="1" thickBot="1" x14ac:dyDescent="0.25">
      <c r="B70" s="176"/>
      <c r="C70" s="176"/>
      <c r="D70" s="83"/>
      <c r="E70" s="84"/>
      <c r="F70" s="178"/>
      <c r="G70" s="180"/>
      <c r="H70" s="85"/>
      <c r="I70" s="176"/>
      <c r="J70" s="176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00000000000001" customHeight="1" x14ac:dyDescent="0.2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168</v>
      </c>
      <c r="L71" s="57">
        <v>1</v>
      </c>
      <c r="M71" s="95" t="s">
        <v>114</v>
      </c>
      <c r="N71" s="57">
        <v>1</v>
      </c>
      <c r="O71" s="97" t="s">
        <v>115</v>
      </c>
      <c r="P71" s="57">
        <v>0</v>
      </c>
      <c r="Q71" s="104"/>
    </row>
    <row r="72" spans="2:17" ht="20.100000000000001" customHeight="1" x14ac:dyDescent="0.25">
      <c r="B72" s="98" t="s">
        <v>116</v>
      </c>
      <c r="C72" s="58">
        <v>-160.9</v>
      </c>
      <c r="D72" s="58">
        <v>-162.9</v>
      </c>
      <c r="E72" s="98" t="s">
        <v>117</v>
      </c>
      <c r="F72" s="58">
        <v>21.9</v>
      </c>
      <c r="G72" s="58">
        <v>17.3</v>
      </c>
      <c r="H72" s="99"/>
      <c r="I72" s="95" t="s">
        <v>118</v>
      </c>
      <c r="J72" s="57">
        <v>0</v>
      </c>
      <c r="K72" s="96" t="s">
        <v>169</v>
      </c>
      <c r="L72" s="57">
        <v>0</v>
      </c>
      <c r="M72" s="96" t="s">
        <v>119</v>
      </c>
      <c r="N72" s="57">
        <v>0</v>
      </c>
      <c r="O72" s="96" t="s">
        <v>170</v>
      </c>
      <c r="P72" s="57">
        <v>0</v>
      </c>
      <c r="Q72" s="104"/>
    </row>
    <row r="73" spans="2:17" ht="20.100000000000001" customHeight="1" x14ac:dyDescent="0.25">
      <c r="B73" s="98" t="s">
        <v>120</v>
      </c>
      <c r="C73" s="58">
        <v>-165.4</v>
      </c>
      <c r="D73" s="58">
        <v>-166.3</v>
      </c>
      <c r="E73" s="100" t="s">
        <v>121</v>
      </c>
      <c r="F73" s="59">
        <v>25.6</v>
      </c>
      <c r="G73" s="59">
        <v>35.299999999999997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171</v>
      </c>
      <c r="P73" s="57">
        <v>0</v>
      </c>
      <c r="Q73" s="104"/>
    </row>
    <row r="74" spans="2:17" ht="20.100000000000001" customHeight="1" x14ac:dyDescent="0.25">
      <c r="B74" s="98" t="s">
        <v>125</v>
      </c>
      <c r="C74" s="58">
        <v>-188.4</v>
      </c>
      <c r="D74" s="58">
        <v>-195.2</v>
      </c>
      <c r="E74" s="100" t="s">
        <v>126</v>
      </c>
      <c r="F74" s="60">
        <v>10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00000000000001" customHeight="1" x14ac:dyDescent="0.2">
      <c r="B75" s="98" t="s">
        <v>130</v>
      </c>
      <c r="C75" s="58">
        <v>-103.4</v>
      </c>
      <c r="D75" s="58">
        <v>-109.9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00000000000001" customHeight="1" x14ac:dyDescent="0.2">
      <c r="B76" s="98" t="s">
        <v>135</v>
      </c>
      <c r="C76" s="58">
        <v>33.6</v>
      </c>
      <c r="D76" s="58">
        <v>32.6</v>
      </c>
      <c r="E76" s="100" t="s">
        <v>136</v>
      </c>
      <c r="F76" s="60">
        <v>5</v>
      </c>
      <c r="G76" s="60">
        <v>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1</v>
      </c>
      <c r="O76" s="79"/>
      <c r="P76" s="79"/>
    </row>
    <row r="77" spans="2:17" ht="20.100000000000001" customHeight="1" x14ac:dyDescent="0.25">
      <c r="B77" s="98" t="s">
        <v>140</v>
      </c>
      <c r="C77" s="58">
        <v>28.2</v>
      </c>
      <c r="D77" s="58">
        <v>28.8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00000000000001" customHeight="1" x14ac:dyDescent="0.25">
      <c r="B78" s="98" t="s">
        <v>145</v>
      </c>
      <c r="C78" s="58">
        <v>26.5</v>
      </c>
      <c r="D78" s="58">
        <v>27.1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00000000000001" customHeight="1" x14ac:dyDescent="0.25">
      <c r="B79" s="98" t="s">
        <v>150</v>
      </c>
      <c r="C79" s="58">
        <v>24.8</v>
      </c>
      <c r="D79" s="58">
        <v>25.8</v>
      </c>
      <c r="E79" s="98" t="s">
        <v>151</v>
      </c>
      <c r="F79" s="58">
        <v>19</v>
      </c>
      <c r="G79" s="58">
        <v>16.8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00000000000001" customHeight="1" x14ac:dyDescent="0.25">
      <c r="B80" s="103" t="s">
        <v>155</v>
      </c>
      <c r="C80" s="62">
        <v>7.6699999999999994E-5</v>
      </c>
      <c r="D80" s="62">
        <v>8.1699999999999994E-5</v>
      </c>
      <c r="E80" s="100" t="s">
        <v>156</v>
      </c>
      <c r="F80" s="59">
        <v>43.9</v>
      </c>
      <c r="G80" s="59">
        <v>32.5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4" t="s">
        <v>160</v>
      </c>
      <c r="C84" s="124"/>
    </row>
    <row r="85" spans="2:16" ht="15" customHeight="1" x14ac:dyDescent="0.25">
      <c r="B85" s="125" t="s">
        <v>183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25">
      <c r="B86" s="113" t="s">
        <v>188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5"/>
    </row>
    <row r="87" spans="2:16" ht="15" customHeight="1" x14ac:dyDescent="0.25">
      <c r="B87" s="113" t="s">
        <v>190</v>
      </c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5"/>
    </row>
    <row r="88" spans="2:16" ht="15" customHeight="1" x14ac:dyDescent="0.25">
      <c r="B88" s="113" t="s">
        <v>193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5"/>
    </row>
    <row r="89" spans="2:16" ht="15" customHeight="1" x14ac:dyDescent="0.25">
      <c r="B89" s="119" t="s">
        <v>200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5"/>
    </row>
    <row r="90" spans="2:16" ht="15" customHeight="1" x14ac:dyDescent="0.25">
      <c r="B90" s="113" t="s">
        <v>201</v>
      </c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5"/>
    </row>
    <row r="91" spans="2:16" ht="15" customHeight="1" x14ac:dyDescent="0.25">
      <c r="B91" s="113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5"/>
    </row>
    <row r="92" spans="2:16" ht="15" customHeight="1" x14ac:dyDescent="0.25">
      <c r="B92" s="113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5"/>
    </row>
    <row r="93" spans="2:16" ht="15" customHeight="1" x14ac:dyDescent="0.25">
      <c r="B93" s="113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5"/>
    </row>
    <row r="94" spans="2:16" ht="15" customHeight="1" x14ac:dyDescent="0.25">
      <c r="B94" s="113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5"/>
    </row>
    <row r="95" spans="2:16" ht="15" customHeight="1" x14ac:dyDescent="0.25">
      <c r="B95" s="113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5"/>
    </row>
    <row r="96" spans="2:16" ht="15" customHeight="1" x14ac:dyDescent="0.25">
      <c r="B96" s="113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5"/>
    </row>
    <row r="97" spans="2:16" ht="15" customHeight="1" x14ac:dyDescent="0.25">
      <c r="B97" s="113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5"/>
    </row>
    <row r="98" spans="2:16" ht="15" customHeight="1" x14ac:dyDescent="0.25">
      <c r="B98" s="113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5"/>
    </row>
    <row r="99" spans="2:16" ht="15" customHeight="1" x14ac:dyDescent="0.25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hb3/zZLiTgeVLRp4Gv7tcFhDGZvc6vBudv4Bh+TXOW0LoG7h4iE8Qs1GdvVTKO9Fe5++48EjO7tOPQvsypDJyg==" saltValue="ERSzJWhn3EfEvjTRMsuuB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 P1</cp:lastModifiedBy>
  <cp:lastPrinted>2024-03-07T07:35:00Z</cp:lastPrinted>
  <dcterms:created xsi:type="dcterms:W3CDTF">2024-02-29T07:36:25Z</dcterms:created>
  <dcterms:modified xsi:type="dcterms:W3CDTF">2025-10-19T11:17:13Z</dcterms:modified>
</cp:coreProperties>
</file>