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45B03AD0-E2B3-48BC-AB17-ABD34078D67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C31" i="1"/>
  <c r="F31" i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<sst xmlns="http://schemas.openxmlformats.org/spreadsheetml/2006/main" count="212" uniqueCount="195">
  <si>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</si>
  <si>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</si>
  <si>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</si>
  <si>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</si>
  <si>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</si>
  <si>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</si>
  <si>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</si>
  <si>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</si>
  <si>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</si>
  <si>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</si>
  <si>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</si>
  <si>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</si>
  <si>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</si>
  <si>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</si>
  <si>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</si>
  <si>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</si>
  <si>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</si>
  <si>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</si>
  <si>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</si>
  <si>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</si>
  <si>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</si>
  <si>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</si>
  <si>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</si>
  <si>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</si>
  <si>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</si>
  <si>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</si>
  <si>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</si>
  <si>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</si>
  <si>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</si>
  <si>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</si>
  <si>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</si>
  <si>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</si>
  <si>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</si>
  <si>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</si>
  <si>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</si>
  <si>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</si>
  <si>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</si>
  <si>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</si>
  <si>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</si>
  <si>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</si>
  <si>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</si>
  <si>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</si>
  <si>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</si>
  <si>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</si>
  <si>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</si>
  <si>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</si>
  <si>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</si>
  <si>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</si>
  <si>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</si>
  <si>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</si>
  <si>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</si>
  <si>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</si>
  <si>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</si>
  <si>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</si>
  <si>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</si>
  <si>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</si>
  <si>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</si>
  <si>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</si>
  <si>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</si>
  <si>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</si>
  <si>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</si>
  <si>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</si>
  <si>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</si>
  <si>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</si>
  <si>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</si>
  <si>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</si>
  <si>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</si>
  <si>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</si>
  <si>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</si>
  <si>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</si>
  <si>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</si>
  <si>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</si>
  <si>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</si>
  <si>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</si>
  <si>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</si>
  <si>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</si>
  <si>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</si>
  <si>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</si>
  <si>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</si>
  <si>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</si>
  <si>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</si>
  <si>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</si>
  <si>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</si>
  <si>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</si>
  <si>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</si>
  <si>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</si>
  <si>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</si>
  <si>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</si>
  <si>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</si>
  <si>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</si>
  <si>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</si>
  <si>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</si>
  <si>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</si>
  <si>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</si>
  <si>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</si>
  <si>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</si>
  <si>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</si>
  <si>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</si>
  <si>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</si>
  <si>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</si>
  <si>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</si>
  <si>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</si>
  <si>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</si>
  <si>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</si>
  <si>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</si>
  <si>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</si>
  <si>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</si>
  <si>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</si>
  <si>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</si>
  <si>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</si>
  <si>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</si>
  <si>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</si>
  <si>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</si>
  <si>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</si>
  <si>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</si>
  <si>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</si>
  <si>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</si>
  <si>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</si>
  <si>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</si>
  <si>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</si>
  <si>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</si>
  <si>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</si>
  <si>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</si>
  <si>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</si>
  <si>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</si>
  <si>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</si>
  <si>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</si>
  <si>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</si>
  <si>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</si>
  <si>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</si>
  <si>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</si>
  <si>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</si>
  <si>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</si>
  <si>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</si>
  <si>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</si>
  <si>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</si>
  <si>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</si>
  <si>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</si>
  <si>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</si>
  <si>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</si>
  <si>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</si>
  <si>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</si>
  <si>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</si>
  <si>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</si>
  <si>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</si>
  <si>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</si>
  <si>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</si>
  <si>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</si>
  <si>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</si>
  <si>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</si>
  <si>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</si>
  <si>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</si>
  <si>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</si>
  <si>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</si>
  <si>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</si>
  <si>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</si>
  <si>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</si>
  <si>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</si>
  <si>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</si>
  <si>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</si>
  <si>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</si>
  <si>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</si>
  <si>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</si>
  <si>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</si>
  <si>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</si>
  <si>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</si>
  <si>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</si>
  <si>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</si>
  <si>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</si>
  <si>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</si>
  <si>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</si>
  <si>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</si>
  <si>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</si>
  <si>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</si>
  <si>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</si>
  <si>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</si>
  <si>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</si>
  <si>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</si>
  <si>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</si>
  <si>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</si>
  <si>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S</t>
    <phoneticPr fontId="3" type="noConversion"/>
  </si>
  <si>
    <t>N</t>
    <phoneticPr fontId="3" type="noConversion"/>
  </si>
  <si>
    <t>BLG</t>
    <phoneticPr fontId="3" type="noConversion"/>
  </si>
  <si>
    <t>1. 월령 40% 이상으로 방풍막 설치</t>
    <phoneticPr fontId="3" type="noConversion"/>
  </si>
  <si>
    <t>SITE-KSP</t>
    <phoneticPr fontId="3" type="noConversion"/>
  </si>
  <si>
    <t>SITE-KAMP</t>
    <phoneticPr fontId="3" type="noConversion"/>
  </si>
  <si>
    <t>SITE-MMA</t>
    <phoneticPr fontId="3" type="noConversion"/>
  </si>
  <si>
    <t>20s/24k 30s/22k 40s/19k</t>
    <phoneticPr fontId="3" type="noConversion"/>
  </si>
  <si>
    <t>20s/23k 30s/23k 40s/22k</t>
    <phoneticPr fontId="3" type="noConversion"/>
  </si>
  <si>
    <t>2. [UT 01:50-02:00] gmon 그래프 생성 오류 : IC.G 재시작하여 해결</t>
    <phoneticPr fontId="3" type="noConversion"/>
  </si>
  <si>
    <t>1. [UT 01:34-01:43] Elevation의 오차가 생긴 후 shtter 움직임 없음 및 버튼 조작 불가 발생하여 EIB 재부팅 및  tmux reset하여 해결</t>
    <phoneticPr fontId="3" type="noConversion"/>
  </si>
  <si>
    <t>M_063066-063067:T</t>
    <phoneticPr fontId="3" type="noConversion"/>
  </si>
  <si>
    <t>L_063095-063106</t>
    <phoneticPr fontId="3" type="noConversion"/>
  </si>
  <si>
    <t>50s/23k 40s/26k 20s/18k</t>
    <phoneticPr fontId="3" type="noConversion"/>
  </si>
  <si>
    <t>59s/27k 30s/24k 20s/25k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</si>
</sst>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6" zoomScaleNormal="146" workbookViewId="0">
      <selection activeCell="G72" sqref="G72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45701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98.40142095914743</v>
      </c>
      <c r="M3" s="123"/>
      <c r="N3" s="66" t="s">
        <v>3</v>
      </c>
      <c r="O3" s="123">
        <f>(P31-P33)/P31*100</f>
        <v>98.40142095914743</v>
      </c>
      <c r="P3" s="123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1.3194444444444444E-2</v>
      </c>
      <c r="D9" s="8">
        <v>1.2</v>
      </c>
      <c r="E9" s="8">
        <v>15.7</v>
      </c>
      <c r="F9" s="8">
        <v>61</v>
      </c>
      <c r="G9" s="36" t="s">
        <v>180</v>
      </c>
      <c r="H9" s="8">
        <v>1.6</v>
      </c>
      <c r="I9" s="36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0.17152777777777775</v>
      </c>
      <c r="D10" s="8">
        <v>1.2</v>
      </c>
      <c r="E10" s="8">
        <v>15.6</v>
      </c>
      <c r="F10" s="8">
        <v>57</v>
      </c>
      <c r="G10" s="36" t="s">
        <v>180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0.40416666666666662</v>
      </c>
      <c r="D11" s="15">
        <v>0.9</v>
      </c>
      <c r="E11" s="15">
        <v>15</v>
      </c>
      <c r="F11" s="15">
        <v>49</v>
      </c>
      <c r="G11" s="36" t="s">
        <v>181</v>
      </c>
      <c r="H11" s="15">
        <v>0.6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24.390972222222221</v>
      </c>
      <c r="D12" s="19">
        <f>AVERAGE(D9:D11)</f>
        <v>1.0999999999999999</v>
      </c>
      <c r="E12" s="19">
        <f>AVERAGE(E9:E11)</f>
        <v>15.433333333333332</v>
      </c>
      <c r="F12" s="20">
        <f>AVERAGE(F9:F11)</f>
        <v>55.666666666666664</v>
      </c>
      <c r="G12" s="21"/>
      <c r="H12" s="22">
        <f>AVERAGE(H9:H11)</f>
        <v>0.79999999999999993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184</v>
      </c>
      <c r="G16" s="27" t="s">
        <v>185</v>
      </c>
      <c r="H16" s="27" t="s">
        <v>186</v>
      </c>
      <c r="I16" s="27" t="s">
        <v>182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0.96388888888888891</v>
      </c>
      <c r="D17" s="28">
        <v>0.97430555555555554</v>
      </c>
      <c r="E17" s="28">
        <v>1.3194444444444444E-2</v>
      </c>
      <c r="F17" s="28">
        <v>3.6805555555555557E-2</v>
      </c>
      <c r="G17" s="28">
        <v>0.20208333333333331</v>
      </c>
      <c r="H17" s="28">
        <v>0.25</v>
      </c>
      <c r="I17" s="28">
        <v>0.3743055555555555</v>
      </c>
      <c r="J17" s="28">
        <v>0.40416666666666662</v>
      </c>
      <c r="K17" s="28"/>
      <c r="L17" s="28"/>
      <c r="M17" s="28"/>
      <c r="N17" s="28"/>
      <c r="O17" s="28"/>
      <c r="P17" s="28">
        <v>0.41666666666666669</v>
      </c>
    </row>
    <row r="18" spans="2:16" ht="14.15" customHeight="1" x14ac:dyDescent="0.45">
      <c r="B18" s="35" t="s">
        <v>43</v>
      </c>
      <c r="C18" s="27">
        <v>62955</v>
      </c>
      <c r="D18" s="27">
        <v>62958</v>
      </c>
      <c r="E18" s="27">
        <v>62974</v>
      </c>
      <c r="F18" s="27">
        <v>62990</v>
      </c>
      <c r="G18" s="27">
        <v>63087</v>
      </c>
      <c r="H18" s="27">
        <v>63120</v>
      </c>
      <c r="I18" s="27">
        <v>63179</v>
      </c>
      <c r="J18" s="27">
        <v>63197</v>
      </c>
      <c r="K18" s="27"/>
      <c r="L18" s="27"/>
      <c r="M18" s="27"/>
      <c r="N18" s="27"/>
      <c r="O18" s="27"/>
      <c r="P18" s="27">
        <v>63208</v>
      </c>
    </row>
    <row r="19" spans="2:16" ht="14.15" customHeight="1" thickBot="1" x14ac:dyDescent="0.5">
      <c r="B19" s="13" t="s">
        <v>44</v>
      </c>
      <c r="C19" s="29"/>
      <c r="D19" s="27">
        <v>62973</v>
      </c>
      <c r="E19" s="27">
        <v>62989</v>
      </c>
      <c r="F19" s="30">
        <v>63086</v>
      </c>
      <c r="G19" s="30">
        <v>63119</v>
      </c>
      <c r="H19" s="30">
        <v>63178</v>
      </c>
      <c r="I19" s="27">
        <v>63196</v>
      </c>
      <c r="J19" s="30">
        <v>63207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16</v>
      </c>
      <c r="E20" s="33">
        <f t="shared" ref="E20:O20" si="0">IF(ISNUMBER(E18),E19-E18+1,"")</f>
        <v>16</v>
      </c>
      <c r="F20" s="33">
        <f t="shared" si="0"/>
        <v>97</v>
      </c>
      <c r="G20" s="33">
        <f t="shared" si="0"/>
        <v>33</v>
      </c>
      <c r="H20" s="33">
        <f t="shared" si="0"/>
        <v>59</v>
      </c>
      <c r="I20" s="33">
        <f t="shared" si="0"/>
        <v>18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>
        <v>62968</v>
      </c>
      <c r="D23" s="36">
        <v>62970</v>
      </c>
      <c r="E23" s="36" t="s">
        <v>49</v>
      </c>
      <c r="F23" s="128" t="s">
        <v>187</v>
      </c>
      <c r="G23" s="128"/>
      <c r="H23" s="128"/>
      <c r="I23" s="128"/>
      <c r="J23" s="36">
        <v>63197</v>
      </c>
      <c r="K23" s="36">
        <v>63199</v>
      </c>
      <c r="L23" s="36" t="s">
        <v>50</v>
      </c>
      <c r="M23" s="128" t="s">
        <v>193</v>
      </c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>
        <v>62971</v>
      </c>
      <c r="D25" s="36">
        <v>62973</v>
      </c>
      <c r="E25" s="36" t="s">
        <v>52</v>
      </c>
      <c r="F25" s="128" t="s">
        <v>188</v>
      </c>
      <c r="G25" s="128"/>
      <c r="H25" s="128"/>
      <c r="I25" s="128"/>
      <c r="J25" s="36">
        <v>63200</v>
      </c>
      <c r="K25" s="36">
        <v>63202</v>
      </c>
      <c r="L25" s="36" t="s">
        <v>51</v>
      </c>
      <c r="M25" s="128" t="s">
        <v>194</v>
      </c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0.33402777777777781</v>
      </c>
      <c r="N30" s="43"/>
      <c r="O30" s="45"/>
      <c r="P30" s="46">
        <f>SUM(C30:J30,L30:N30)</f>
        <v>0.33402777777777781</v>
      </c>
    </row>
    <row r="31" spans="2:16" ht="14.15" customHeight="1" x14ac:dyDescent="0.45">
      <c r="B31" s="37" t="s">
        <v>168</v>
      </c>
      <c r="C31" s="47">
        <f>J17-I17</f>
        <v>2.9861111111111116E-2</v>
      </c>
      <c r="D31" s="7">
        <f>G17-F17</f>
        <v>0.16527777777777775</v>
      </c>
      <c r="E31" s="7">
        <f>H17-G17</f>
        <v>4.7916666666666691E-2</v>
      </c>
      <c r="F31" s="7">
        <f>I17-H17</f>
        <v>0.1243055555555555</v>
      </c>
      <c r="G31" s="7"/>
      <c r="H31" s="7"/>
      <c r="I31" s="7"/>
      <c r="J31" s="7"/>
      <c r="K31" s="7">
        <f>F17-E17</f>
        <v>2.361111111111111E-2</v>
      </c>
      <c r="L31" s="7"/>
      <c r="M31" s="7"/>
      <c r="N31" s="7"/>
      <c r="O31" s="48"/>
      <c r="P31" s="46">
        <f>SUM(C31:N31)</f>
        <v>0.39097222222222217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>
        <v>6.2499999999999995E-3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6.2499999999999995E-3</v>
      </c>
    </row>
    <row r="34" spans="2:16" ht="14.15" customHeight="1" x14ac:dyDescent="0.45">
      <c r="B34" s="107" t="s">
        <v>169</v>
      </c>
      <c r="C34" s="109">
        <f>C31-C32-C33</f>
        <v>2.9861111111111116E-2</v>
      </c>
      <c r="D34" s="109">
        <f t="shared" ref="D34:N34" si="1">D31-D32-D33</f>
        <v>0.15902777777777774</v>
      </c>
      <c r="E34" s="109">
        <f t="shared" si="1"/>
        <v>4.7916666666666691E-2</v>
      </c>
      <c r="F34" s="109">
        <f t="shared" si="1"/>
        <v>0.1243055555555555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2.361111111111111E-2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0.38472222222222219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191</v>
      </c>
      <c r="D36" s="138"/>
      <c r="E36" s="138" t="s">
        <v>192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190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 t="s">
        <v>189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/>
      <c r="E53" s="112">
        <v>1</v>
      </c>
      <c r="F53" s="112"/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-160.4</v>
      </c>
      <c r="D72" s="60">
        <v>-163</v>
      </c>
      <c r="E72" s="100" t="s">
        <v>121</v>
      </c>
      <c r="F72" s="60">
        <v>21.7</v>
      </c>
      <c r="G72" s="60">
        <v>19.2</v>
      </c>
      <c r="H72" s="101"/>
      <c r="I72" s="97" t="s">
        <v>122</v>
      </c>
      <c r="J72" s="59">
        <v>0</v>
      </c>
      <c r="K72" s="98" t="s">
        <v>173</v>
      </c>
      <c r="L72" s="59">
        <v>1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-165</v>
      </c>
      <c r="D73" s="60">
        <v>-166.1</v>
      </c>
      <c r="E73" s="102" t="s">
        <v>125</v>
      </c>
      <c r="F73" s="61">
        <v>31.7</v>
      </c>
      <c r="G73" s="61">
        <v>45.4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-194.2</v>
      </c>
      <c r="D74" s="60">
        <v>-194.7</v>
      </c>
      <c r="E74" s="102" t="s">
        <v>130</v>
      </c>
      <c r="F74" s="62">
        <v>10</v>
      </c>
      <c r="G74" s="62">
        <v>10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-102.2</v>
      </c>
      <c r="D75" s="60">
        <v>-110.3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32.1</v>
      </c>
      <c r="D76" s="60">
        <v>28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27.6</v>
      </c>
      <c r="D77" s="60">
        <v>23.9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25.6</v>
      </c>
      <c r="D78" s="60">
        <v>21.9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</v>
      </c>
      <c r="D79" s="60">
        <v>20.3</v>
      </c>
      <c r="E79" s="100" t="s">
        <v>155</v>
      </c>
      <c r="F79" s="60">
        <v>23.8</v>
      </c>
      <c r="G79" s="60">
        <v>15.3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7.2999999999999999E-5</v>
      </c>
      <c r="D80" s="64">
        <v>7.9099999999999998E-5</v>
      </c>
      <c r="E80" s="102" t="s">
        <v>160</v>
      </c>
      <c r="F80" s="61">
        <v>38.4</v>
      </c>
      <c r="G80" s="61">
        <v>77.5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183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2025-02-13T10:08:20Z</dcterms:modified>
</cp:coreProperties>
</file>